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05"/>
  <workbookPr/>
  <mc:AlternateContent xmlns:mc="http://schemas.openxmlformats.org/markup-compatibility/2006">
    <mc:Choice Requires="x15">
      <x15ac:absPath xmlns:x15ac="http://schemas.microsoft.com/office/spreadsheetml/2010/11/ac" url="https://brkenergy.sharepoint.com/sites/OregonHB2021/Shared Documents/General/CEP Staff Data Template/"/>
    </mc:Choice>
  </mc:AlternateContent>
  <xr:revisionPtr revIDLastSave="6339" documentId="8_{F9FE68F5-BECF-4576-9E42-8E6A78B106F9}" xr6:coauthVersionLast="47" xr6:coauthVersionMax="47" xr10:uidLastSave="{02093D84-3B06-4DFB-B979-1D9A59BF7460}"/>
  <bookViews>
    <workbookView xWindow="-120" yWindow="-120" windowWidth="29040" windowHeight="15840" tabRatio="877" firstSheet="9" activeTab="9" xr2:uid="{42A659C6-9E9F-4062-94F1-64260AEA7CD9}"/>
  </bookViews>
  <sheets>
    <sheet name="Annual GHG Impacts of Actions" sheetId="4" r:id="rId1"/>
    <sheet name="Intro" sheetId="12" r:id="rId2"/>
    <sheet name="Description" sheetId="11" r:id="rId3"/>
    <sheet name="Portfolios" sheetId="1" r:id="rId4"/>
    <sheet name="Annual Goals for Actions" sheetId="2" r:id="rId5"/>
    <sheet name="Annual CBI Impacts of Actions" sheetId="6" r:id="rId6"/>
    <sheet name="Portfolio Scoring" sheetId="7" r:id="rId7"/>
    <sheet name="Additional Transparency Items &gt;" sheetId="5" r:id="rId8"/>
    <sheet name="GHG Emissions" sheetId="3" r:id="rId9"/>
    <sheet name="Fossil fuel operations" sheetId="8" r:id="rId10"/>
    <sheet name="Annual costs" sheetId="9" r:id="rId11"/>
    <sheet name="RECs" sheetId="10" r:id="rId12"/>
  </sheets>
  <definedNames>
    <definedName name="_xlnm.Print_Area" localSheetId="5">'Annual CBI Impacts of Actions'!$A$1:$K$388</definedName>
    <definedName name="_xlnm.Print_Area" localSheetId="10">'Annual costs'!$A$1:$F$453</definedName>
    <definedName name="_xlnm.Print_Area" localSheetId="0">'Annual GHG Impacts of Actions'!$A$1:$I$388</definedName>
    <definedName name="_xlnm.Print_Area" localSheetId="4">'Annual Goals for Actions'!$A$1:$O$387</definedName>
    <definedName name="_xlnm.Print_Area" localSheetId="2">Description!$A$1:$T$35</definedName>
    <definedName name="_xlnm.Print_Area" localSheetId="9">'Fossil fuel operations'!$A$1:$AE$67</definedName>
    <definedName name="_xlnm.Print_Area" localSheetId="8">'GHG Emissions'!$A$1:$Q$53</definedName>
    <definedName name="_xlnm.Print_Area" localSheetId="6">'Portfolio Scoring'!$A$1:$I$22</definedName>
    <definedName name="_xlnm.Print_Area" localSheetId="3">Portfolios!$A$1:$C$25</definedName>
    <definedName name="_xlnm.Print_Area" localSheetId="11">RECs!$A$1:$G$58</definedName>
    <definedName name="_xlnm.Print_Titles" localSheetId="5">'Annual CBI Impacts of Actions'!$5:$5</definedName>
    <definedName name="_xlnm.Print_Titles" localSheetId="10">'Annual costs'!$6:$6</definedName>
    <definedName name="_xlnm.Print_Titles" localSheetId="0">'Annual GHG Impacts of Actions'!$5:$5</definedName>
    <definedName name="_xlnm.Print_Titles" localSheetId="4">'Annual Goals for Actions'!$4:$4</definedName>
    <definedName name="_xlnm.Print_Titles" localSheetId="9">'Fossil fuel operations'!$A:$A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0" i="8" l="1"/>
  <c r="Q11" i="8"/>
  <c r="H16" i="3"/>
  <c r="A47" i="8"/>
  <c r="E20" i="3"/>
  <c r="F20" i="3"/>
  <c r="G20" i="3"/>
  <c r="H20" i="3"/>
  <c r="D20" i="3"/>
  <c r="E15" i="3"/>
  <c r="F15" i="3"/>
  <c r="G15" i="3"/>
  <c r="H15" i="3"/>
  <c r="D15" i="3"/>
  <c r="D71" i="9" l="1"/>
  <c r="D70" i="9"/>
  <c r="D434" i="9" l="1"/>
  <c r="D435" i="9"/>
  <c r="D436" i="9"/>
  <c r="D437" i="9"/>
  <c r="D438" i="9"/>
  <c r="D439" i="9"/>
  <c r="D440" i="9"/>
  <c r="D441" i="9"/>
  <c r="D442" i="9"/>
  <c r="D443" i="9"/>
  <c r="D444" i="9"/>
  <c r="D445" i="9"/>
  <c r="D446" i="9"/>
  <c r="D447" i="9"/>
  <c r="D448" i="9"/>
  <c r="D449" i="9"/>
  <c r="D450" i="9"/>
  <c r="D451" i="9"/>
  <c r="D452" i="9"/>
  <c r="D453" i="9"/>
  <c r="D406" i="9"/>
  <c r="D407" i="9"/>
  <c r="D408" i="9"/>
  <c r="D409" i="9"/>
  <c r="D410" i="9"/>
  <c r="D411" i="9"/>
  <c r="D412" i="9"/>
  <c r="D413" i="9"/>
  <c r="D414" i="9"/>
  <c r="D415" i="9"/>
  <c r="D416" i="9"/>
  <c r="D417" i="9"/>
  <c r="D418" i="9"/>
  <c r="D419" i="9"/>
  <c r="D420" i="9"/>
  <c r="D421" i="9"/>
  <c r="D422" i="9"/>
  <c r="D423" i="9"/>
  <c r="D424" i="9"/>
  <c r="D425" i="9"/>
  <c r="D378" i="9"/>
  <c r="D379" i="9"/>
  <c r="D380" i="9"/>
  <c r="D381" i="9"/>
  <c r="D382" i="9"/>
  <c r="D383" i="9"/>
  <c r="D384" i="9"/>
  <c r="D385" i="9"/>
  <c r="D386" i="9"/>
  <c r="D387" i="9"/>
  <c r="D388" i="9"/>
  <c r="D389" i="9"/>
  <c r="D390" i="9"/>
  <c r="D391" i="9"/>
  <c r="D392" i="9"/>
  <c r="D393" i="9"/>
  <c r="D394" i="9"/>
  <c r="D395" i="9"/>
  <c r="D396" i="9"/>
  <c r="D397" i="9"/>
  <c r="D350" i="9"/>
  <c r="D351" i="9"/>
  <c r="D352" i="9"/>
  <c r="D353" i="9"/>
  <c r="D354" i="9"/>
  <c r="D355" i="9"/>
  <c r="D356" i="9"/>
  <c r="D357" i="9"/>
  <c r="D358" i="9"/>
  <c r="D359" i="9"/>
  <c r="D360" i="9"/>
  <c r="D361" i="9"/>
  <c r="D362" i="9"/>
  <c r="D363" i="9"/>
  <c r="D364" i="9"/>
  <c r="D365" i="9"/>
  <c r="D366" i="9"/>
  <c r="D367" i="9"/>
  <c r="D368" i="9"/>
  <c r="D369" i="9"/>
  <c r="D322" i="9"/>
  <c r="D323" i="9"/>
  <c r="D324" i="9"/>
  <c r="D325" i="9"/>
  <c r="D326" i="9"/>
  <c r="D327" i="9"/>
  <c r="D328" i="9"/>
  <c r="D329" i="9"/>
  <c r="D330" i="9"/>
  <c r="D331" i="9"/>
  <c r="D332" i="9"/>
  <c r="D333" i="9"/>
  <c r="D334" i="9"/>
  <c r="D335" i="9"/>
  <c r="D336" i="9"/>
  <c r="D337" i="9"/>
  <c r="D338" i="9"/>
  <c r="D339" i="9"/>
  <c r="D340" i="9"/>
  <c r="D341" i="9"/>
  <c r="D294" i="9"/>
  <c r="D295" i="9"/>
  <c r="D296" i="9"/>
  <c r="D297" i="9"/>
  <c r="D298" i="9"/>
  <c r="D299" i="9"/>
  <c r="D300" i="9"/>
  <c r="D301" i="9"/>
  <c r="D302" i="9"/>
  <c r="D303" i="9"/>
  <c r="D304" i="9"/>
  <c r="D305" i="9"/>
  <c r="D306" i="9"/>
  <c r="D307" i="9"/>
  <c r="D308" i="9"/>
  <c r="D309" i="9"/>
  <c r="D310" i="9"/>
  <c r="D311" i="9"/>
  <c r="D312" i="9"/>
  <c r="D313" i="9"/>
  <c r="D266" i="9"/>
  <c r="D267" i="9"/>
  <c r="D268" i="9"/>
  <c r="D269" i="9"/>
  <c r="D270" i="9"/>
  <c r="D271" i="9"/>
  <c r="D272" i="9"/>
  <c r="D273" i="9"/>
  <c r="D274" i="9"/>
  <c r="D275" i="9"/>
  <c r="D276" i="9"/>
  <c r="D277" i="9"/>
  <c r="D278" i="9"/>
  <c r="D279" i="9"/>
  <c r="D280" i="9"/>
  <c r="D281" i="9"/>
  <c r="D282" i="9"/>
  <c r="D283" i="9"/>
  <c r="D284" i="9"/>
  <c r="D285" i="9"/>
  <c r="D238" i="9"/>
  <c r="D239" i="9"/>
  <c r="D240" i="9"/>
  <c r="D241" i="9"/>
  <c r="D242" i="9"/>
  <c r="D243" i="9"/>
  <c r="D244" i="9"/>
  <c r="D245" i="9"/>
  <c r="D246" i="9"/>
  <c r="D247" i="9"/>
  <c r="D248" i="9"/>
  <c r="D249" i="9"/>
  <c r="D250" i="9"/>
  <c r="D251" i="9"/>
  <c r="D252" i="9"/>
  <c r="D253" i="9"/>
  <c r="D254" i="9"/>
  <c r="D255" i="9"/>
  <c r="D256" i="9"/>
  <c r="D257" i="9"/>
  <c r="D210" i="9"/>
  <c r="D211" i="9"/>
  <c r="D212" i="9"/>
  <c r="D213" i="9"/>
  <c r="D214" i="9"/>
  <c r="D215" i="9"/>
  <c r="D216" i="9"/>
  <c r="D217" i="9"/>
  <c r="D218" i="9"/>
  <c r="D219" i="9"/>
  <c r="D220" i="9"/>
  <c r="D221" i="9"/>
  <c r="D222" i="9"/>
  <c r="D223" i="9"/>
  <c r="D224" i="9"/>
  <c r="D225" i="9"/>
  <c r="D226" i="9"/>
  <c r="D227" i="9"/>
  <c r="D228" i="9"/>
  <c r="D229" i="9"/>
  <c r="D182" i="9"/>
  <c r="D183" i="9"/>
  <c r="D184" i="9"/>
  <c r="D185" i="9"/>
  <c r="D186" i="9"/>
  <c r="D187" i="9"/>
  <c r="D188" i="9"/>
  <c r="D189" i="9"/>
  <c r="D190" i="9"/>
  <c r="D191" i="9"/>
  <c r="D192" i="9"/>
  <c r="D193" i="9"/>
  <c r="D194" i="9"/>
  <c r="D195" i="9"/>
  <c r="D196" i="9"/>
  <c r="D197" i="9"/>
  <c r="D198" i="9"/>
  <c r="D199" i="9"/>
  <c r="D200" i="9"/>
  <c r="D201" i="9"/>
  <c r="D154" i="9"/>
  <c r="D155" i="9"/>
  <c r="D156" i="9"/>
  <c r="D157" i="9"/>
  <c r="D158" i="9"/>
  <c r="D159" i="9"/>
  <c r="D160" i="9"/>
  <c r="D161" i="9"/>
  <c r="D162" i="9"/>
  <c r="D163" i="9"/>
  <c r="D164" i="9"/>
  <c r="D165" i="9"/>
  <c r="D166" i="9"/>
  <c r="D167" i="9"/>
  <c r="D168" i="9"/>
  <c r="D169" i="9"/>
  <c r="D170" i="9"/>
  <c r="D171" i="9"/>
  <c r="D172" i="9"/>
  <c r="D173" i="9"/>
  <c r="D126" i="9"/>
  <c r="D127" i="9"/>
  <c r="D128" i="9"/>
  <c r="D129" i="9"/>
  <c r="D130" i="9"/>
  <c r="D131" i="9"/>
  <c r="D132" i="9"/>
  <c r="D133" i="9"/>
  <c r="D134" i="9"/>
  <c r="D135" i="9"/>
  <c r="D136" i="9"/>
  <c r="D137" i="9"/>
  <c r="D138" i="9"/>
  <c r="D139" i="9"/>
  <c r="D140" i="9"/>
  <c r="D141" i="9"/>
  <c r="D142" i="9"/>
  <c r="D143" i="9"/>
  <c r="D144" i="9"/>
  <c r="D145" i="9"/>
  <c r="D98" i="9"/>
  <c r="D99" i="9"/>
  <c r="D100" i="9"/>
  <c r="D101" i="9"/>
  <c r="D102" i="9"/>
  <c r="D103" i="9"/>
  <c r="D104" i="9"/>
  <c r="D105" i="9"/>
  <c r="D106" i="9"/>
  <c r="D107" i="9"/>
  <c r="D108" i="9"/>
  <c r="D109" i="9"/>
  <c r="D110" i="9"/>
  <c r="D111" i="9"/>
  <c r="D112" i="9"/>
  <c r="D113" i="9"/>
  <c r="D114" i="9"/>
  <c r="D115" i="9"/>
  <c r="D116" i="9"/>
  <c r="D117" i="9"/>
  <c r="D72" i="9"/>
  <c r="D73" i="9"/>
  <c r="D74" i="9"/>
  <c r="D75" i="9"/>
  <c r="D76" i="9"/>
  <c r="D77" i="9"/>
  <c r="D78" i="9"/>
  <c r="D79" i="9"/>
  <c r="D80" i="9"/>
  <c r="D81" i="9"/>
  <c r="D82" i="9"/>
  <c r="D83" i="9"/>
  <c r="D84" i="9"/>
  <c r="D85" i="9"/>
  <c r="D86" i="9"/>
  <c r="D87" i="9"/>
  <c r="D88" i="9"/>
  <c r="D89" i="9"/>
  <c r="D42" i="9"/>
  <c r="D43" i="9"/>
  <c r="D44" i="9"/>
  <c r="D45" i="9"/>
  <c r="D46" i="9"/>
  <c r="D47" i="9"/>
  <c r="D48" i="9"/>
  <c r="D49" i="9"/>
  <c r="D50" i="9"/>
  <c r="D51" i="9"/>
  <c r="D52" i="9"/>
  <c r="D53" i="9"/>
  <c r="D54" i="9"/>
  <c r="D55" i="9"/>
  <c r="D56" i="9"/>
  <c r="D57" i="9"/>
  <c r="D58" i="9"/>
  <c r="D59" i="9"/>
  <c r="D60" i="9"/>
  <c r="D61" i="9"/>
  <c r="D15" i="9"/>
  <c r="D16" i="9"/>
  <c r="D17" i="9"/>
  <c r="D18" i="9"/>
  <c r="D19" i="9"/>
  <c r="D20" i="9"/>
  <c r="D21" i="9"/>
  <c r="D22" i="9"/>
  <c r="D23" i="9"/>
  <c r="D24" i="9"/>
  <c r="D25" i="9"/>
  <c r="D26" i="9"/>
  <c r="D27" i="9"/>
  <c r="D28" i="9"/>
  <c r="D29" i="9"/>
  <c r="D30" i="9"/>
  <c r="D31" i="9"/>
  <c r="D32" i="9"/>
  <c r="D33" i="9"/>
  <c r="D14" i="9"/>
  <c r="F22" i="7" l="1"/>
  <c r="F21" i="7"/>
  <c r="F20" i="7"/>
  <c r="F19" i="7"/>
  <c r="F18" i="7"/>
  <c r="F17" i="7"/>
  <c r="F16" i="7"/>
  <c r="F15" i="7"/>
  <c r="F14" i="7"/>
  <c r="F13" i="7"/>
  <c r="F12" i="7"/>
  <c r="F11" i="7"/>
  <c r="F10" i="7"/>
  <c r="F9" i="7"/>
  <c r="F8" i="7"/>
  <c r="A154" i="4"/>
  <c r="A155" i="4" s="1"/>
  <c r="A156" i="4" s="1"/>
  <c r="A157" i="4" s="1"/>
  <c r="A158" i="4" s="1"/>
  <c r="A159" i="4" s="1"/>
  <c r="A160" i="4" s="1"/>
  <c r="A161" i="4" s="1"/>
  <c r="A162" i="4" s="1"/>
  <c r="A163" i="4" s="1"/>
  <c r="A164" i="4" s="1"/>
  <c r="A165" i="4" s="1"/>
  <c r="A166" i="4" s="1"/>
  <c r="A167" i="4" s="1"/>
  <c r="A168" i="4" s="1"/>
  <c r="A169" i="4" s="1"/>
  <c r="A170" i="4" s="1"/>
  <c r="A171" i="4" s="1"/>
  <c r="A172" i="4" s="1"/>
  <c r="F7" i="7" l="1"/>
  <c r="B36" i="10" l="1"/>
  <c r="A40" i="10"/>
  <c r="A41" i="10" s="1"/>
  <c r="A42" i="10" s="1"/>
  <c r="A43" i="10" s="1"/>
  <c r="A44" i="10" s="1"/>
  <c r="A45" i="10" s="1"/>
  <c r="A46" i="10" s="1"/>
  <c r="A47" i="10" s="1"/>
  <c r="A48" i="10" s="1"/>
  <c r="A49" i="10" s="1"/>
  <c r="A50" i="10" s="1"/>
  <c r="A51" i="10" s="1"/>
  <c r="A52" i="10" s="1"/>
  <c r="A53" i="10" s="1"/>
  <c r="A54" i="10" s="1"/>
  <c r="A55" i="10" s="1"/>
  <c r="A56" i="10" s="1"/>
  <c r="A57" i="10" s="1"/>
  <c r="A58" i="10" s="1"/>
  <c r="B40" i="8"/>
  <c r="A49" i="8"/>
  <c r="A50" i="8" s="1"/>
  <c r="A51" i="8" s="1"/>
  <c r="A52" i="8" s="1"/>
  <c r="A53" i="8" s="1"/>
  <c r="A54" i="8" s="1"/>
  <c r="A55" i="8" s="1"/>
  <c r="A56" i="8" s="1"/>
  <c r="A57" i="8" s="1"/>
  <c r="A58" i="8" s="1"/>
  <c r="A59" i="8" s="1"/>
  <c r="A60" i="8" s="1"/>
  <c r="A61" i="8" s="1"/>
  <c r="A62" i="8" s="1"/>
  <c r="A63" i="8" s="1"/>
  <c r="A64" i="8" s="1"/>
  <c r="A65" i="8" s="1"/>
  <c r="A66" i="8" s="1"/>
  <c r="A67" i="8" s="1"/>
  <c r="A46" i="8"/>
  <c r="A45" i="8" s="1"/>
  <c r="A44" i="8" s="1"/>
  <c r="D18" i="3"/>
  <c r="A370" i="6" l="1"/>
  <c r="A371" i="6" s="1"/>
  <c r="A372" i="6" s="1"/>
  <c r="A373" i="6" s="1"/>
  <c r="A374" i="6" s="1"/>
  <c r="A375" i="6" s="1"/>
  <c r="A376" i="6" s="1"/>
  <c r="A377" i="6" s="1"/>
  <c r="A378" i="6" s="1"/>
  <c r="A379" i="6" s="1"/>
  <c r="A380" i="6" s="1"/>
  <c r="A381" i="6" s="1"/>
  <c r="A382" i="6" s="1"/>
  <c r="A383" i="6" s="1"/>
  <c r="A384" i="6" s="1"/>
  <c r="A385" i="6" s="1"/>
  <c r="A386" i="6" s="1"/>
  <c r="A387" i="6" s="1"/>
  <c r="A388" i="6" s="1"/>
  <c r="A346" i="6"/>
  <c r="A347" i="6" s="1"/>
  <c r="A348" i="6" s="1"/>
  <c r="A349" i="6" s="1"/>
  <c r="A350" i="6" s="1"/>
  <c r="A351" i="6" s="1"/>
  <c r="A352" i="6" s="1"/>
  <c r="A353" i="6" s="1"/>
  <c r="A354" i="6" s="1"/>
  <c r="A355" i="6" s="1"/>
  <c r="A356" i="6" s="1"/>
  <c r="A357" i="6" s="1"/>
  <c r="A358" i="6" s="1"/>
  <c r="A359" i="6" s="1"/>
  <c r="A360" i="6" s="1"/>
  <c r="A361" i="6" s="1"/>
  <c r="A362" i="6" s="1"/>
  <c r="A363" i="6" s="1"/>
  <c r="A364" i="6" s="1"/>
  <c r="A322" i="6"/>
  <c r="A323" i="6" s="1"/>
  <c r="A324" i="6" s="1"/>
  <c r="A325" i="6" s="1"/>
  <c r="A326" i="6" s="1"/>
  <c r="A327" i="6" s="1"/>
  <c r="A328" i="6" s="1"/>
  <c r="A329" i="6" s="1"/>
  <c r="A330" i="6" s="1"/>
  <c r="A331" i="6" s="1"/>
  <c r="A332" i="6" s="1"/>
  <c r="A333" i="6" s="1"/>
  <c r="A334" i="6" s="1"/>
  <c r="A335" i="6" s="1"/>
  <c r="A336" i="6" s="1"/>
  <c r="A337" i="6" s="1"/>
  <c r="A338" i="6" s="1"/>
  <c r="A339" i="6" s="1"/>
  <c r="A340" i="6" s="1"/>
  <c r="A298" i="6"/>
  <c r="A299" i="6" s="1"/>
  <c r="A300" i="6" s="1"/>
  <c r="A301" i="6" s="1"/>
  <c r="A302" i="6" s="1"/>
  <c r="A303" i="6" s="1"/>
  <c r="A304" i="6" s="1"/>
  <c r="A305" i="6" s="1"/>
  <c r="A306" i="6" s="1"/>
  <c r="A307" i="6" s="1"/>
  <c r="A308" i="6" s="1"/>
  <c r="A309" i="6" s="1"/>
  <c r="A310" i="6" s="1"/>
  <c r="A311" i="6" s="1"/>
  <c r="A312" i="6" s="1"/>
  <c r="A313" i="6" s="1"/>
  <c r="A314" i="6" s="1"/>
  <c r="A315" i="6" s="1"/>
  <c r="A316" i="6" s="1"/>
  <c r="A274" i="6"/>
  <c r="A275" i="6" s="1"/>
  <c r="A276" i="6" s="1"/>
  <c r="A277" i="6" s="1"/>
  <c r="A278" i="6" s="1"/>
  <c r="A279" i="6" s="1"/>
  <c r="A280" i="6" s="1"/>
  <c r="A281" i="6" s="1"/>
  <c r="A282" i="6" s="1"/>
  <c r="A283" i="6" s="1"/>
  <c r="A284" i="6" s="1"/>
  <c r="A285" i="6" s="1"/>
  <c r="A286" i="6" s="1"/>
  <c r="A287" i="6" s="1"/>
  <c r="A288" i="6" s="1"/>
  <c r="A289" i="6" s="1"/>
  <c r="A290" i="6" s="1"/>
  <c r="A291" i="6" s="1"/>
  <c r="A292" i="6" s="1"/>
  <c r="A250" i="6"/>
  <c r="A251" i="6" s="1"/>
  <c r="A252" i="6" s="1"/>
  <c r="A253" i="6" s="1"/>
  <c r="A254" i="6" s="1"/>
  <c r="A255" i="6" s="1"/>
  <c r="A256" i="6" s="1"/>
  <c r="A257" i="6" s="1"/>
  <c r="A258" i="6" s="1"/>
  <c r="A259" i="6" s="1"/>
  <c r="A260" i="6" s="1"/>
  <c r="A261" i="6" s="1"/>
  <c r="A262" i="6" s="1"/>
  <c r="A263" i="6" s="1"/>
  <c r="A264" i="6" s="1"/>
  <c r="A265" i="6" s="1"/>
  <c r="A266" i="6" s="1"/>
  <c r="A267" i="6" s="1"/>
  <c r="A268" i="6" s="1"/>
  <c r="A226" i="6"/>
  <c r="A227" i="6" s="1"/>
  <c r="A228" i="6" s="1"/>
  <c r="A229" i="6" s="1"/>
  <c r="A230" i="6" s="1"/>
  <c r="A231" i="6" s="1"/>
  <c r="A232" i="6" s="1"/>
  <c r="A233" i="6" s="1"/>
  <c r="A234" i="6" s="1"/>
  <c r="A235" i="6" s="1"/>
  <c r="A236" i="6" s="1"/>
  <c r="A237" i="6" s="1"/>
  <c r="A238" i="6" s="1"/>
  <c r="A239" i="6" s="1"/>
  <c r="A240" i="6" s="1"/>
  <c r="A241" i="6" s="1"/>
  <c r="A242" i="6" s="1"/>
  <c r="A243" i="6" s="1"/>
  <c r="A244" i="6" s="1"/>
  <c r="A202" i="6"/>
  <c r="A203" i="6" s="1"/>
  <c r="A204" i="6" s="1"/>
  <c r="A205" i="6" s="1"/>
  <c r="A206" i="6" s="1"/>
  <c r="A207" i="6" s="1"/>
  <c r="A208" i="6" s="1"/>
  <c r="A209" i="6" s="1"/>
  <c r="A210" i="6" s="1"/>
  <c r="A211" i="6" s="1"/>
  <c r="A212" i="6" s="1"/>
  <c r="A213" i="6" s="1"/>
  <c r="A214" i="6" s="1"/>
  <c r="A215" i="6" s="1"/>
  <c r="A216" i="6" s="1"/>
  <c r="A217" i="6" s="1"/>
  <c r="A218" i="6" s="1"/>
  <c r="A219" i="6" s="1"/>
  <c r="A220" i="6" s="1"/>
  <c r="A178" i="6"/>
  <c r="A179" i="6" s="1"/>
  <c r="A180" i="6" s="1"/>
  <c r="A181" i="6" s="1"/>
  <c r="A182" i="6" s="1"/>
  <c r="A183" i="6" s="1"/>
  <c r="A184" i="6" s="1"/>
  <c r="A185" i="6" s="1"/>
  <c r="A186" i="6" s="1"/>
  <c r="A187" i="6" s="1"/>
  <c r="A188" i="6" s="1"/>
  <c r="A189" i="6" s="1"/>
  <c r="A190" i="6" s="1"/>
  <c r="A191" i="6" s="1"/>
  <c r="A192" i="6" s="1"/>
  <c r="A193" i="6" s="1"/>
  <c r="A194" i="6" s="1"/>
  <c r="A195" i="6" s="1"/>
  <c r="A196" i="6" s="1"/>
  <c r="A154" i="6"/>
  <c r="A155" i="6" s="1"/>
  <c r="A156" i="6" s="1"/>
  <c r="A157" i="6" s="1"/>
  <c r="A158" i="6" s="1"/>
  <c r="A159" i="6" s="1"/>
  <c r="A160" i="6" s="1"/>
  <c r="A161" i="6" s="1"/>
  <c r="A162" i="6" s="1"/>
  <c r="A163" i="6" s="1"/>
  <c r="A164" i="6" s="1"/>
  <c r="A165" i="6" s="1"/>
  <c r="A166" i="6" s="1"/>
  <c r="A167" i="6" s="1"/>
  <c r="A168" i="6" s="1"/>
  <c r="A169" i="6" s="1"/>
  <c r="A170" i="6" s="1"/>
  <c r="A171" i="6" s="1"/>
  <c r="A172" i="6" s="1"/>
  <c r="A130" i="6"/>
  <c r="A131" i="6" s="1"/>
  <c r="A132" i="6" s="1"/>
  <c r="A133" i="6" s="1"/>
  <c r="A134" i="6" s="1"/>
  <c r="A135" i="6" s="1"/>
  <c r="A136" i="6" s="1"/>
  <c r="A137" i="6" s="1"/>
  <c r="A138" i="6" s="1"/>
  <c r="A139" i="6" s="1"/>
  <c r="A140" i="6" s="1"/>
  <c r="A141" i="6" s="1"/>
  <c r="A142" i="6" s="1"/>
  <c r="A143" i="6" s="1"/>
  <c r="A144" i="6" s="1"/>
  <c r="A145" i="6" s="1"/>
  <c r="A146" i="6" s="1"/>
  <c r="A147" i="6" s="1"/>
  <c r="A148" i="6" s="1"/>
  <c r="A106" i="6"/>
  <c r="A107" i="6" s="1"/>
  <c r="A108" i="6" s="1"/>
  <c r="A109" i="6" s="1"/>
  <c r="A110" i="6" s="1"/>
  <c r="A111" i="6" s="1"/>
  <c r="A112" i="6" s="1"/>
  <c r="A113" i="6" s="1"/>
  <c r="A114" i="6" s="1"/>
  <c r="A115" i="6" s="1"/>
  <c r="A116" i="6" s="1"/>
  <c r="A117" i="6" s="1"/>
  <c r="A118" i="6" s="1"/>
  <c r="A119" i="6" s="1"/>
  <c r="A120" i="6" s="1"/>
  <c r="A121" i="6" s="1"/>
  <c r="A122" i="6" s="1"/>
  <c r="A123" i="6" s="1"/>
  <c r="A124" i="6" s="1"/>
  <c r="A82" i="6"/>
  <c r="A83" i="6" s="1"/>
  <c r="A84" i="6" s="1"/>
  <c r="A85" i="6" s="1"/>
  <c r="A86" i="6" s="1"/>
  <c r="A87" i="6" s="1"/>
  <c r="A88" i="6" s="1"/>
  <c r="A89" i="6" s="1"/>
  <c r="A90" i="6" s="1"/>
  <c r="A91" i="6" s="1"/>
  <c r="A92" i="6" s="1"/>
  <c r="A93" i="6" s="1"/>
  <c r="A94" i="6" s="1"/>
  <c r="A95" i="6" s="1"/>
  <c r="A96" i="6" s="1"/>
  <c r="A97" i="6" s="1"/>
  <c r="A98" i="6" s="1"/>
  <c r="A99" i="6" s="1"/>
  <c r="A100" i="6" s="1"/>
  <c r="A58" i="6"/>
  <c r="A59" i="6" s="1"/>
  <c r="A60" i="6" s="1"/>
  <c r="A61" i="6" s="1"/>
  <c r="A62" i="6" s="1"/>
  <c r="A63" i="6" s="1"/>
  <c r="A64" i="6" s="1"/>
  <c r="A65" i="6" s="1"/>
  <c r="A66" i="6" s="1"/>
  <c r="A67" i="6" s="1"/>
  <c r="A68" i="6" s="1"/>
  <c r="A69" i="6" s="1"/>
  <c r="A70" i="6" s="1"/>
  <c r="A71" i="6" s="1"/>
  <c r="A72" i="6" s="1"/>
  <c r="A73" i="6" s="1"/>
  <c r="A74" i="6" s="1"/>
  <c r="A75" i="6" s="1"/>
  <c r="A76" i="6" s="1"/>
  <c r="A34" i="6"/>
  <c r="A35" i="6" s="1"/>
  <c r="A36" i="6" s="1"/>
  <c r="A37" i="6" s="1"/>
  <c r="A38" i="6" s="1"/>
  <c r="A39" i="6" s="1"/>
  <c r="A40" i="6" s="1"/>
  <c r="A41" i="6" s="1"/>
  <c r="A42" i="6" s="1"/>
  <c r="A43" i="6" s="1"/>
  <c r="A44" i="6" s="1"/>
  <c r="A45" i="6" s="1"/>
  <c r="A46" i="6" s="1"/>
  <c r="A47" i="6" s="1"/>
  <c r="A48" i="6" s="1"/>
  <c r="A49" i="6" s="1"/>
  <c r="A50" i="6" s="1"/>
  <c r="A51" i="6" s="1"/>
  <c r="A52" i="6" s="1"/>
  <c r="A370" i="4"/>
  <c r="A371" i="4" s="1"/>
  <c r="A372" i="4" s="1"/>
  <c r="A373" i="4" s="1"/>
  <c r="A374" i="4" s="1"/>
  <c r="A375" i="4" s="1"/>
  <c r="A376" i="4" s="1"/>
  <c r="A377" i="4" s="1"/>
  <c r="A378" i="4" s="1"/>
  <c r="A379" i="4" s="1"/>
  <c r="A380" i="4" s="1"/>
  <c r="A381" i="4" s="1"/>
  <c r="A382" i="4" s="1"/>
  <c r="A383" i="4" s="1"/>
  <c r="A384" i="4" s="1"/>
  <c r="A385" i="4" s="1"/>
  <c r="A386" i="4" s="1"/>
  <c r="A387" i="4" s="1"/>
  <c r="A388" i="4" s="1"/>
  <c r="A346" i="4"/>
  <c r="A347" i="4" s="1"/>
  <c r="A348" i="4" s="1"/>
  <c r="A349" i="4" s="1"/>
  <c r="A350" i="4" s="1"/>
  <c r="A351" i="4" s="1"/>
  <c r="A352" i="4" s="1"/>
  <c r="A353" i="4" s="1"/>
  <c r="A354" i="4" s="1"/>
  <c r="A355" i="4" s="1"/>
  <c r="A356" i="4" s="1"/>
  <c r="A357" i="4" s="1"/>
  <c r="A358" i="4" s="1"/>
  <c r="A359" i="4" s="1"/>
  <c r="A360" i="4" s="1"/>
  <c r="A361" i="4" s="1"/>
  <c r="A362" i="4" s="1"/>
  <c r="A363" i="4" s="1"/>
  <c r="A364" i="4" s="1"/>
  <c r="A322" i="4"/>
  <c r="A323" i="4" s="1"/>
  <c r="A324" i="4" s="1"/>
  <c r="A325" i="4" s="1"/>
  <c r="A326" i="4" s="1"/>
  <c r="A327" i="4" s="1"/>
  <c r="A328" i="4" s="1"/>
  <c r="A329" i="4" s="1"/>
  <c r="A330" i="4" s="1"/>
  <c r="A331" i="4" s="1"/>
  <c r="A332" i="4" s="1"/>
  <c r="A333" i="4" s="1"/>
  <c r="A334" i="4" s="1"/>
  <c r="A335" i="4" s="1"/>
  <c r="A336" i="4" s="1"/>
  <c r="A337" i="4" s="1"/>
  <c r="A338" i="4" s="1"/>
  <c r="A339" i="4" s="1"/>
  <c r="A340" i="4" s="1"/>
  <c r="A298" i="4"/>
  <c r="A299" i="4" s="1"/>
  <c r="A300" i="4" s="1"/>
  <c r="A301" i="4" s="1"/>
  <c r="A302" i="4" s="1"/>
  <c r="A303" i="4" s="1"/>
  <c r="A304" i="4" s="1"/>
  <c r="A305" i="4" s="1"/>
  <c r="A306" i="4" s="1"/>
  <c r="A307" i="4" s="1"/>
  <c r="A308" i="4" s="1"/>
  <c r="A309" i="4" s="1"/>
  <c r="A310" i="4" s="1"/>
  <c r="A311" i="4" s="1"/>
  <c r="A312" i="4" s="1"/>
  <c r="A313" i="4" s="1"/>
  <c r="A314" i="4" s="1"/>
  <c r="A315" i="4" s="1"/>
  <c r="A316" i="4" s="1"/>
  <c r="A274" i="4"/>
  <c r="A275" i="4" s="1"/>
  <c r="A276" i="4" s="1"/>
  <c r="A277" i="4" s="1"/>
  <c r="A278" i="4" s="1"/>
  <c r="A279" i="4" s="1"/>
  <c r="A280" i="4" s="1"/>
  <c r="A281" i="4" s="1"/>
  <c r="A282" i="4" s="1"/>
  <c r="A283" i="4" s="1"/>
  <c r="A284" i="4" s="1"/>
  <c r="A285" i="4" s="1"/>
  <c r="A286" i="4" s="1"/>
  <c r="A287" i="4" s="1"/>
  <c r="A288" i="4" s="1"/>
  <c r="A289" i="4" s="1"/>
  <c r="A290" i="4" s="1"/>
  <c r="A291" i="4" s="1"/>
  <c r="A292" i="4" s="1"/>
  <c r="A250" i="4"/>
  <c r="A251" i="4" s="1"/>
  <c r="A252" i="4" s="1"/>
  <c r="A253" i="4" s="1"/>
  <c r="A254" i="4" s="1"/>
  <c r="A255" i="4" s="1"/>
  <c r="A256" i="4" s="1"/>
  <c r="A257" i="4" s="1"/>
  <c r="A258" i="4" s="1"/>
  <c r="A259" i="4" s="1"/>
  <c r="A260" i="4" s="1"/>
  <c r="A261" i="4" s="1"/>
  <c r="A262" i="4" s="1"/>
  <c r="A263" i="4" s="1"/>
  <c r="A264" i="4" s="1"/>
  <c r="A265" i="4" s="1"/>
  <c r="A266" i="4" s="1"/>
  <c r="A267" i="4" s="1"/>
  <c r="A268" i="4" s="1"/>
  <c r="A226" i="4"/>
  <c r="A227" i="4" s="1"/>
  <c r="A228" i="4" s="1"/>
  <c r="A229" i="4" s="1"/>
  <c r="A230" i="4" s="1"/>
  <c r="A231" i="4" s="1"/>
  <c r="A232" i="4" s="1"/>
  <c r="A233" i="4" s="1"/>
  <c r="A234" i="4" s="1"/>
  <c r="A235" i="4" s="1"/>
  <c r="A236" i="4" s="1"/>
  <c r="A237" i="4" s="1"/>
  <c r="A238" i="4" s="1"/>
  <c r="A239" i="4" s="1"/>
  <c r="A240" i="4" s="1"/>
  <c r="A241" i="4" s="1"/>
  <c r="A242" i="4" s="1"/>
  <c r="A243" i="4" s="1"/>
  <c r="A244" i="4" s="1"/>
  <c r="A202" i="4"/>
  <c r="A203" i="4" s="1"/>
  <c r="A204" i="4" s="1"/>
  <c r="A205" i="4" s="1"/>
  <c r="A206" i="4" s="1"/>
  <c r="A207" i="4" s="1"/>
  <c r="A208" i="4" s="1"/>
  <c r="A209" i="4" s="1"/>
  <c r="A210" i="4" s="1"/>
  <c r="A211" i="4" s="1"/>
  <c r="A212" i="4" s="1"/>
  <c r="A213" i="4" s="1"/>
  <c r="A214" i="4" s="1"/>
  <c r="A215" i="4" s="1"/>
  <c r="A216" i="4" s="1"/>
  <c r="A217" i="4" s="1"/>
  <c r="A218" i="4" s="1"/>
  <c r="A219" i="4" s="1"/>
  <c r="A220" i="4" s="1"/>
  <c r="A178" i="4"/>
  <c r="A179" i="4" s="1"/>
  <c r="A180" i="4" s="1"/>
  <c r="A181" i="4" s="1"/>
  <c r="A182" i="4" s="1"/>
  <c r="A183" i="4" s="1"/>
  <c r="A184" i="4" s="1"/>
  <c r="A185" i="4" s="1"/>
  <c r="A186" i="4" s="1"/>
  <c r="A187" i="4" s="1"/>
  <c r="A188" i="4" s="1"/>
  <c r="A189" i="4" s="1"/>
  <c r="A190" i="4" s="1"/>
  <c r="A191" i="4" s="1"/>
  <c r="A192" i="4" s="1"/>
  <c r="A193" i="4" s="1"/>
  <c r="A194" i="4" s="1"/>
  <c r="A195" i="4" s="1"/>
  <c r="A196" i="4" s="1"/>
  <c r="A130" i="4"/>
  <c r="A131" i="4" s="1"/>
  <c r="A132" i="4" s="1"/>
  <c r="A133" i="4" s="1"/>
  <c r="A134" i="4" s="1"/>
  <c r="A135" i="4" s="1"/>
  <c r="A136" i="4" s="1"/>
  <c r="A137" i="4" s="1"/>
  <c r="A138" i="4" s="1"/>
  <c r="A139" i="4" s="1"/>
  <c r="A140" i="4" s="1"/>
  <c r="A141" i="4" s="1"/>
  <c r="A142" i="4" s="1"/>
  <c r="A143" i="4" s="1"/>
  <c r="A144" i="4" s="1"/>
  <c r="A145" i="4" s="1"/>
  <c r="A146" i="4" s="1"/>
  <c r="A147" i="4" s="1"/>
  <c r="A148" i="4" s="1"/>
  <c r="A106" i="4"/>
  <c r="A107" i="4" s="1"/>
  <c r="A108" i="4" s="1"/>
  <c r="A109" i="4" s="1"/>
  <c r="A110" i="4" s="1"/>
  <c r="A111" i="4" s="1"/>
  <c r="A112" i="4" s="1"/>
  <c r="A113" i="4" s="1"/>
  <c r="A114" i="4" s="1"/>
  <c r="A115" i="4" s="1"/>
  <c r="A116" i="4" s="1"/>
  <c r="A117" i="4" s="1"/>
  <c r="A118" i="4" s="1"/>
  <c r="A119" i="4" s="1"/>
  <c r="A120" i="4" s="1"/>
  <c r="A121" i="4" s="1"/>
  <c r="A122" i="4" s="1"/>
  <c r="A123" i="4" s="1"/>
  <c r="A124" i="4" s="1"/>
  <c r="A82" i="4"/>
  <c r="A83" i="4" s="1"/>
  <c r="A84" i="4" s="1"/>
  <c r="A85" i="4" s="1"/>
  <c r="A86" i="4" s="1"/>
  <c r="A87" i="4" s="1"/>
  <c r="A88" i="4" s="1"/>
  <c r="A89" i="4" s="1"/>
  <c r="A90" i="4" s="1"/>
  <c r="A91" i="4" s="1"/>
  <c r="A92" i="4" s="1"/>
  <c r="A93" i="4" s="1"/>
  <c r="A94" i="4" s="1"/>
  <c r="A95" i="4" s="1"/>
  <c r="A96" i="4" s="1"/>
  <c r="A97" i="4" s="1"/>
  <c r="A98" i="4" s="1"/>
  <c r="A99" i="4" s="1"/>
  <c r="A100" i="4" s="1"/>
  <c r="A58" i="4"/>
  <c r="A59" i="4" s="1"/>
  <c r="A60" i="4" s="1"/>
  <c r="A61" i="4" s="1"/>
  <c r="A62" i="4" s="1"/>
  <c r="A63" i="4" s="1"/>
  <c r="A64" i="4" s="1"/>
  <c r="A65" i="4" s="1"/>
  <c r="A66" i="4" s="1"/>
  <c r="A67" i="4" s="1"/>
  <c r="A68" i="4" s="1"/>
  <c r="A69" i="4" s="1"/>
  <c r="A70" i="4" s="1"/>
  <c r="A71" i="4" s="1"/>
  <c r="A72" i="4" s="1"/>
  <c r="A73" i="4" s="1"/>
  <c r="A74" i="4" s="1"/>
  <c r="A75" i="4" s="1"/>
  <c r="A76" i="4" s="1"/>
  <c r="A34" i="4"/>
  <c r="A35" i="4" s="1"/>
  <c r="A36" i="4" s="1"/>
  <c r="A37" i="4" s="1"/>
  <c r="A38" i="4" s="1"/>
  <c r="A39" i="4" s="1"/>
  <c r="A40" i="4" s="1"/>
  <c r="A41" i="4" s="1"/>
  <c r="A42" i="4" s="1"/>
  <c r="A43" i="4" s="1"/>
  <c r="A44" i="4" s="1"/>
  <c r="A45" i="4" s="1"/>
  <c r="A46" i="4" s="1"/>
  <c r="A47" i="4" s="1"/>
  <c r="A48" i="4" s="1"/>
  <c r="A49" i="4" s="1"/>
  <c r="A50" i="4" s="1"/>
  <c r="A51" i="4" s="1"/>
  <c r="A52" i="4" s="1"/>
  <c r="B22" i="7"/>
  <c r="B21" i="7"/>
  <c r="B20" i="7"/>
  <c r="B19" i="7"/>
  <c r="B18" i="7"/>
  <c r="B17" i="7"/>
  <c r="B16" i="7"/>
  <c r="B15" i="7"/>
  <c r="B14" i="7"/>
  <c r="B13" i="7"/>
  <c r="B12" i="7"/>
  <c r="B11" i="7"/>
  <c r="B10" i="7"/>
  <c r="B9" i="7"/>
  <c r="B8" i="7"/>
  <c r="B12" i="10"/>
  <c r="B11" i="8"/>
  <c r="D13" i="3"/>
  <c r="A10" i="1"/>
  <c r="A11" i="1" s="1"/>
  <c r="A12" i="1" s="1"/>
  <c r="A13" i="1" s="1"/>
  <c r="A14" i="1" s="1"/>
  <c r="A15" i="1" s="1"/>
  <c r="A16" i="1" s="1"/>
  <c r="A17" i="1" s="1"/>
  <c r="A18" i="1" s="1"/>
  <c r="A19" i="1" s="1"/>
  <c r="A20" i="1" s="1"/>
  <c r="A21" i="1" s="1"/>
  <c r="A22" i="1" s="1"/>
  <c r="A23" i="1" s="1"/>
  <c r="A24" i="1" s="1"/>
  <c r="A16" i="10"/>
  <c r="A17" i="10" s="1"/>
  <c r="A18" i="10" s="1"/>
  <c r="A19" i="10" s="1"/>
  <c r="A20" i="10" s="1"/>
  <c r="A21" i="10" s="1"/>
  <c r="A22" i="10" s="1"/>
  <c r="A23" i="10" s="1"/>
  <c r="A24" i="10" s="1"/>
  <c r="A25" i="10" s="1"/>
  <c r="A26" i="10" s="1"/>
  <c r="A27" i="10" s="1"/>
  <c r="A28" i="10" s="1"/>
  <c r="A29" i="10" s="1"/>
  <c r="A30" i="10" s="1"/>
  <c r="A31" i="10" s="1"/>
  <c r="A32" i="10" s="1"/>
  <c r="A33" i="10" s="1"/>
  <c r="A34" i="10" s="1"/>
  <c r="A435" i="9"/>
  <c r="A436" i="9" s="1"/>
  <c r="A437" i="9" s="1"/>
  <c r="A438" i="9" s="1"/>
  <c r="A439" i="9" s="1"/>
  <c r="A440" i="9" s="1"/>
  <c r="A441" i="9" s="1"/>
  <c r="A442" i="9" s="1"/>
  <c r="A443" i="9" s="1"/>
  <c r="A444" i="9" s="1"/>
  <c r="A445" i="9" s="1"/>
  <c r="A446" i="9" s="1"/>
  <c r="A447" i="9" s="1"/>
  <c r="A448" i="9" s="1"/>
  <c r="A449" i="9" s="1"/>
  <c r="A450" i="9" s="1"/>
  <c r="A451" i="9" s="1"/>
  <c r="A452" i="9" s="1"/>
  <c r="A453" i="9" s="1"/>
  <c r="A433" i="9"/>
  <c r="A432" i="9" s="1"/>
  <c r="A431" i="9" s="1"/>
  <c r="A430" i="9" s="1"/>
  <c r="A407" i="9"/>
  <c r="A408" i="9" s="1"/>
  <c r="A409" i="9" s="1"/>
  <c r="A410" i="9" s="1"/>
  <c r="A411" i="9" s="1"/>
  <c r="A412" i="9" s="1"/>
  <c r="A413" i="9" s="1"/>
  <c r="A414" i="9" s="1"/>
  <c r="A415" i="9" s="1"/>
  <c r="A416" i="9" s="1"/>
  <c r="A417" i="9" s="1"/>
  <c r="A418" i="9" s="1"/>
  <c r="A419" i="9" s="1"/>
  <c r="A420" i="9" s="1"/>
  <c r="A421" i="9" s="1"/>
  <c r="A422" i="9" s="1"/>
  <c r="A423" i="9" s="1"/>
  <c r="A424" i="9" s="1"/>
  <c r="A425" i="9" s="1"/>
  <c r="A405" i="9"/>
  <c r="A404" i="9" s="1"/>
  <c r="A403" i="9" s="1"/>
  <c r="A402" i="9" s="1"/>
  <c r="A379" i="9"/>
  <c r="A380" i="9" s="1"/>
  <c r="A381" i="9" s="1"/>
  <c r="A382" i="9" s="1"/>
  <c r="A383" i="9" s="1"/>
  <c r="A384" i="9" s="1"/>
  <c r="A385" i="9" s="1"/>
  <c r="A386" i="9" s="1"/>
  <c r="A387" i="9" s="1"/>
  <c r="A388" i="9" s="1"/>
  <c r="A389" i="9" s="1"/>
  <c r="A390" i="9" s="1"/>
  <c r="A391" i="9" s="1"/>
  <c r="A392" i="9" s="1"/>
  <c r="A393" i="9" s="1"/>
  <c r="A394" i="9" s="1"/>
  <c r="A395" i="9" s="1"/>
  <c r="A396" i="9" s="1"/>
  <c r="A397" i="9" s="1"/>
  <c r="A377" i="9"/>
  <c r="A376" i="9" s="1"/>
  <c r="A375" i="9" s="1"/>
  <c r="A374" i="9" s="1"/>
  <c r="A351" i="9"/>
  <c r="A352" i="9" s="1"/>
  <c r="A353" i="9" s="1"/>
  <c r="A354" i="9" s="1"/>
  <c r="A355" i="9" s="1"/>
  <c r="A356" i="9" s="1"/>
  <c r="A357" i="9" s="1"/>
  <c r="A358" i="9" s="1"/>
  <c r="A359" i="9" s="1"/>
  <c r="A360" i="9" s="1"/>
  <c r="A361" i="9" s="1"/>
  <c r="A362" i="9" s="1"/>
  <c r="A363" i="9" s="1"/>
  <c r="A364" i="9" s="1"/>
  <c r="A365" i="9" s="1"/>
  <c r="A366" i="9" s="1"/>
  <c r="A367" i="9" s="1"/>
  <c r="A368" i="9" s="1"/>
  <c r="A369" i="9" s="1"/>
  <c r="A349" i="9"/>
  <c r="A348" i="9" s="1"/>
  <c r="A347" i="9" s="1"/>
  <c r="A346" i="9" s="1"/>
  <c r="A323" i="9"/>
  <c r="A324" i="9" s="1"/>
  <c r="A325" i="9" s="1"/>
  <c r="A326" i="9" s="1"/>
  <c r="A327" i="9" s="1"/>
  <c r="A328" i="9" s="1"/>
  <c r="A329" i="9" s="1"/>
  <c r="A330" i="9" s="1"/>
  <c r="A331" i="9" s="1"/>
  <c r="A332" i="9" s="1"/>
  <c r="A333" i="9" s="1"/>
  <c r="A334" i="9" s="1"/>
  <c r="A335" i="9" s="1"/>
  <c r="A336" i="9" s="1"/>
  <c r="A337" i="9" s="1"/>
  <c r="A338" i="9" s="1"/>
  <c r="A339" i="9" s="1"/>
  <c r="A340" i="9" s="1"/>
  <c r="A341" i="9" s="1"/>
  <c r="A321" i="9"/>
  <c r="A320" i="9" s="1"/>
  <c r="A319" i="9" s="1"/>
  <c r="A318" i="9" s="1"/>
  <c r="A295" i="9"/>
  <c r="A296" i="9" s="1"/>
  <c r="A297" i="9" s="1"/>
  <c r="A298" i="9" s="1"/>
  <c r="A299" i="9" s="1"/>
  <c r="A300" i="9" s="1"/>
  <c r="A301" i="9" s="1"/>
  <c r="A302" i="9" s="1"/>
  <c r="A303" i="9" s="1"/>
  <c r="A304" i="9" s="1"/>
  <c r="A305" i="9" s="1"/>
  <c r="A306" i="9" s="1"/>
  <c r="A307" i="9" s="1"/>
  <c r="A308" i="9" s="1"/>
  <c r="A309" i="9" s="1"/>
  <c r="A310" i="9" s="1"/>
  <c r="A311" i="9" s="1"/>
  <c r="A312" i="9" s="1"/>
  <c r="A313" i="9" s="1"/>
  <c r="A293" i="9"/>
  <c r="A292" i="9" s="1"/>
  <c r="A291" i="9" s="1"/>
  <c r="A290" i="9" s="1"/>
  <c r="A267" i="9"/>
  <c r="A268" i="9" s="1"/>
  <c r="A269" i="9" s="1"/>
  <c r="A270" i="9" s="1"/>
  <c r="A271" i="9" s="1"/>
  <c r="A272" i="9" s="1"/>
  <c r="A273" i="9" s="1"/>
  <c r="A274" i="9" s="1"/>
  <c r="A275" i="9" s="1"/>
  <c r="A276" i="9" s="1"/>
  <c r="A277" i="9" s="1"/>
  <c r="A278" i="9" s="1"/>
  <c r="A279" i="9" s="1"/>
  <c r="A280" i="9" s="1"/>
  <c r="A281" i="9" s="1"/>
  <c r="A282" i="9" s="1"/>
  <c r="A283" i="9" s="1"/>
  <c r="A284" i="9" s="1"/>
  <c r="A285" i="9" s="1"/>
  <c r="A265" i="9"/>
  <c r="A264" i="9" s="1"/>
  <c r="A263" i="9" s="1"/>
  <c r="A262" i="9" s="1"/>
  <c r="A239" i="9"/>
  <c r="A240" i="9" s="1"/>
  <c r="A241" i="9" s="1"/>
  <c r="A242" i="9" s="1"/>
  <c r="A243" i="9" s="1"/>
  <c r="A244" i="9" s="1"/>
  <c r="A245" i="9" s="1"/>
  <c r="A246" i="9" s="1"/>
  <c r="A247" i="9" s="1"/>
  <c r="A248" i="9" s="1"/>
  <c r="A249" i="9" s="1"/>
  <c r="A250" i="9" s="1"/>
  <c r="A251" i="9" s="1"/>
  <c r="A252" i="9" s="1"/>
  <c r="A253" i="9" s="1"/>
  <c r="A254" i="9" s="1"/>
  <c r="A255" i="9" s="1"/>
  <c r="A256" i="9" s="1"/>
  <c r="A257" i="9" s="1"/>
  <c r="A237" i="9"/>
  <c r="A236" i="9" s="1"/>
  <c r="A235" i="9" s="1"/>
  <c r="A234" i="9" s="1"/>
  <c r="A211" i="9"/>
  <c r="A212" i="9" s="1"/>
  <c r="A213" i="9" s="1"/>
  <c r="A214" i="9" s="1"/>
  <c r="A215" i="9" s="1"/>
  <c r="A216" i="9" s="1"/>
  <c r="A217" i="9" s="1"/>
  <c r="A218" i="9" s="1"/>
  <c r="A219" i="9" s="1"/>
  <c r="A220" i="9" s="1"/>
  <c r="A221" i="9" s="1"/>
  <c r="A222" i="9" s="1"/>
  <c r="A223" i="9" s="1"/>
  <c r="A224" i="9" s="1"/>
  <c r="A225" i="9" s="1"/>
  <c r="A226" i="9" s="1"/>
  <c r="A227" i="9" s="1"/>
  <c r="A228" i="9" s="1"/>
  <c r="A229" i="9" s="1"/>
  <c r="A209" i="9"/>
  <c r="A208" i="9" s="1"/>
  <c r="A207" i="9" s="1"/>
  <c r="A206" i="9" s="1"/>
  <c r="A183" i="9"/>
  <c r="A184" i="9" s="1"/>
  <c r="A185" i="9" s="1"/>
  <c r="A186" i="9" s="1"/>
  <c r="A187" i="9" s="1"/>
  <c r="A188" i="9" s="1"/>
  <c r="A189" i="9" s="1"/>
  <c r="A190" i="9" s="1"/>
  <c r="A191" i="9" s="1"/>
  <c r="A192" i="9" s="1"/>
  <c r="A193" i="9" s="1"/>
  <c r="A194" i="9" s="1"/>
  <c r="A195" i="9" s="1"/>
  <c r="A196" i="9" s="1"/>
  <c r="A197" i="9" s="1"/>
  <c r="A198" i="9" s="1"/>
  <c r="A199" i="9" s="1"/>
  <c r="A200" i="9" s="1"/>
  <c r="A201" i="9" s="1"/>
  <c r="A181" i="9"/>
  <c r="A180" i="9" s="1"/>
  <c r="A179" i="9" s="1"/>
  <c r="A178" i="9" s="1"/>
  <c r="A155" i="9"/>
  <c r="A156" i="9" s="1"/>
  <c r="A157" i="9" s="1"/>
  <c r="A158" i="9" s="1"/>
  <c r="A159" i="9" s="1"/>
  <c r="A160" i="9" s="1"/>
  <c r="A161" i="9" s="1"/>
  <c r="A162" i="9" s="1"/>
  <c r="A163" i="9" s="1"/>
  <c r="A164" i="9" s="1"/>
  <c r="A165" i="9" s="1"/>
  <c r="A166" i="9" s="1"/>
  <c r="A167" i="9" s="1"/>
  <c r="A168" i="9" s="1"/>
  <c r="A169" i="9" s="1"/>
  <c r="A170" i="9" s="1"/>
  <c r="A171" i="9" s="1"/>
  <c r="A172" i="9" s="1"/>
  <c r="A173" i="9" s="1"/>
  <c r="A153" i="9"/>
  <c r="A152" i="9" s="1"/>
  <c r="A151" i="9" s="1"/>
  <c r="A150" i="9" s="1"/>
  <c r="A127" i="9"/>
  <c r="A128" i="9" s="1"/>
  <c r="A129" i="9" s="1"/>
  <c r="A130" i="9" s="1"/>
  <c r="A131" i="9" s="1"/>
  <c r="A132" i="9" s="1"/>
  <c r="A133" i="9" s="1"/>
  <c r="A134" i="9" s="1"/>
  <c r="A135" i="9" s="1"/>
  <c r="A136" i="9" s="1"/>
  <c r="A137" i="9" s="1"/>
  <c r="A138" i="9" s="1"/>
  <c r="A139" i="9" s="1"/>
  <c r="A140" i="9" s="1"/>
  <c r="A141" i="9" s="1"/>
  <c r="A142" i="9" s="1"/>
  <c r="A143" i="9" s="1"/>
  <c r="A144" i="9" s="1"/>
  <c r="A145" i="9" s="1"/>
  <c r="A125" i="9"/>
  <c r="A124" i="9" s="1"/>
  <c r="A123" i="9" s="1"/>
  <c r="A122" i="9" s="1"/>
  <c r="A99" i="9"/>
  <c r="A100" i="9" s="1"/>
  <c r="A101" i="9" s="1"/>
  <c r="A102" i="9" s="1"/>
  <c r="A103" i="9" s="1"/>
  <c r="A104" i="9" s="1"/>
  <c r="A105" i="9" s="1"/>
  <c r="A106" i="9" s="1"/>
  <c r="A107" i="9" s="1"/>
  <c r="A108" i="9" s="1"/>
  <c r="A109" i="9" s="1"/>
  <c r="A110" i="9" s="1"/>
  <c r="A111" i="9" s="1"/>
  <c r="A112" i="9" s="1"/>
  <c r="A113" i="9" s="1"/>
  <c r="A114" i="9" s="1"/>
  <c r="A115" i="9" s="1"/>
  <c r="A116" i="9" s="1"/>
  <c r="A117" i="9" s="1"/>
  <c r="A97" i="9"/>
  <c r="A96" i="9" s="1"/>
  <c r="A95" i="9" s="1"/>
  <c r="A94" i="9" s="1"/>
  <c r="A71" i="9"/>
  <c r="A72" i="9" s="1"/>
  <c r="A73" i="9" s="1"/>
  <c r="A74" i="9" s="1"/>
  <c r="A75" i="9" s="1"/>
  <c r="A76" i="9" s="1"/>
  <c r="A77" i="9" s="1"/>
  <c r="A78" i="9" s="1"/>
  <c r="A79" i="9" s="1"/>
  <c r="A80" i="9" s="1"/>
  <c r="A81" i="9" s="1"/>
  <c r="A82" i="9" s="1"/>
  <c r="A83" i="9" s="1"/>
  <c r="A84" i="9" s="1"/>
  <c r="A85" i="9" s="1"/>
  <c r="A86" i="9" s="1"/>
  <c r="A87" i="9" s="1"/>
  <c r="A88" i="9" s="1"/>
  <c r="A89" i="9" s="1"/>
  <c r="A69" i="9"/>
  <c r="A68" i="9" s="1"/>
  <c r="A67" i="9" s="1"/>
  <c r="A66" i="9" s="1"/>
  <c r="A41" i="9"/>
  <c r="A40" i="9" s="1"/>
  <c r="A39" i="9" s="1"/>
  <c r="A38" i="9" s="1"/>
  <c r="A13" i="9"/>
  <c r="A12" i="9" s="1"/>
  <c r="A11" i="9" s="1"/>
  <c r="A10" i="9" s="1"/>
  <c r="A43" i="9"/>
  <c r="A44" i="9" s="1"/>
  <c r="A45" i="9" s="1"/>
  <c r="A46" i="9" s="1"/>
  <c r="A47" i="9" s="1"/>
  <c r="A48" i="9" s="1"/>
  <c r="A49" i="9" s="1"/>
  <c r="A50" i="9" s="1"/>
  <c r="A51" i="9" s="1"/>
  <c r="A52" i="9" s="1"/>
  <c r="A53" i="9" s="1"/>
  <c r="A54" i="9" s="1"/>
  <c r="A55" i="9" s="1"/>
  <c r="A56" i="9" s="1"/>
  <c r="A57" i="9" s="1"/>
  <c r="A58" i="9" s="1"/>
  <c r="A59" i="9" s="1"/>
  <c r="A60" i="9" s="1"/>
  <c r="A61" i="9" s="1"/>
  <c r="A35" i="9"/>
  <c r="B35" i="9" s="1"/>
  <c r="A15" i="9"/>
  <c r="A16" i="9" s="1"/>
  <c r="A17" i="9" s="1"/>
  <c r="A18" i="9" s="1"/>
  <c r="A19" i="9" s="1"/>
  <c r="A20" i="9" s="1"/>
  <c r="A21" i="9" s="1"/>
  <c r="A22" i="9" s="1"/>
  <c r="A23" i="9" s="1"/>
  <c r="A24" i="9" s="1"/>
  <c r="A25" i="9" s="1"/>
  <c r="A26" i="9" s="1"/>
  <c r="A27" i="9" s="1"/>
  <c r="A28" i="9" s="1"/>
  <c r="A29" i="9" s="1"/>
  <c r="A30" i="9" s="1"/>
  <c r="A31" i="9" s="1"/>
  <c r="A32" i="9" s="1"/>
  <c r="A33" i="9" s="1"/>
  <c r="B7" i="9"/>
  <c r="A20" i="8"/>
  <c r="A21" i="8" s="1"/>
  <c r="A22" i="8" s="1"/>
  <c r="A23" i="8" s="1"/>
  <c r="A24" i="8" s="1"/>
  <c r="A25" i="8" s="1"/>
  <c r="A26" i="8" s="1"/>
  <c r="A27" i="8" s="1"/>
  <c r="A28" i="8" s="1"/>
  <c r="A29" i="8" s="1"/>
  <c r="A30" i="8" s="1"/>
  <c r="A31" i="8" s="1"/>
  <c r="A32" i="8" s="1"/>
  <c r="A33" i="8" s="1"/>
  <c r="A34" i="8" s="1"/>
  <c r="A35" i="8" s="1"/>
  <c r="A36" i="8" s="1"/>
  <c r="A37" i="8" s="1"/>
  <c r="A38" i="8" s="1"/>
  <c r="A18" i="8"/>
  <c r="A17" i="8" s="1"/>
  <c r="A16" i="8" s="1"/>
  <c r="A15" i="8" s="1"/>
  <c r="B7" i="7"/>
  <c r="A30" i="6"/>
  <c r="A54" i="6" s="1"/>
  <c r="A10" i="6"/>
  <c r="A11" i="6" s="1"/>
  <c r="A12" i="6" s="1"/>
  <c r="A13" i="6" s="1"/>
  <c r="A14" i="6" s="1"/>
  <c r="A15" i="6" s="1"/>
  <c r="A16" i="6" s="1"/>
  <c r="A17" i="6" s="1"/>
  <c r="A18" i="6" s="1"/>
  <c r="A19" i="6" s="1"/>
  <c r="A20" i="6" s="1"/>
  <c r="A21" i="6" s="1"/>
  <c r="A22" i="6" s="1"/>
  <c r="A23" i="6" s="1"/>
  <c r="A24" i="6" s="1"/>
  <c r="A25" i="6" s="1"/>
  <c r="A26" i="6" s="1"/>
  <c r="A27" i="6" s="1"/>
  <c r="A28" i="6" s="1"/>
  <c r="B6" i="6"/>
  <c r="A30" i="4"/>
  <c r="A54" i="4" s="1"/>
  <c r="A78" i="4" s="1"/>
  <c r="B6" i="4"/>
  <c r="A10" i="4"/>
  <c r="A11" i="4" s="1"/>
  <c r="A12" i="4" s="1"/>
  <c r="A13" i="4" s="1"/>
  <c r="A14" i="4" s="1"/>
  <c r="A15" i="4" s="1"/>
  <c r="A16" i="4" s="1"/>
  <c r="A17" i="4" s="1"/>
  <c r="A18" i="4" s="1"/>
  <c r="A19" i="4" s="1"/>
  <c r="A20" i="4" s="1"/>
  <c r="A21" i="4" s="1"/>
  <c r="A22" i="4" s="1"/>
  <c r="A23" i="4" s="1"/>
  <c r="A24" i="4" s="1"/>
  <c r="A25" i="4" s="1"/>
  <c r="A26" i="4" s="1"/>
  <c r="A27" i="4" s="1"/>
  <c r="A28" i="4" s="1"/>
  <c r="C28" i="3"/>
  <c r="C29" i="3" s="1"/>
  <c r="B29" i="3"/>
  <c r="A33" i="3"/>
  <c r="A32" i="3" s="1"/>
  <c r="A31" i="3" s="1"/>
  <c r="A30" i="3" s="1"/>
  <c r="A35" i="3"/>
  <c r="A36" i="3" s="1"/>
  <c r="A37" i="3" s="1"/>
  <c r="A38" i="3" s="1"/>
  <c r="A39" i="3" s="1"/>
  <c r="A40" i="3" s="1"/>
  <c r="A41" i="3" s="1"/>
  <c r="A42" i="3" s="1"/>
  <c r="A43" i="3" s="1"/>
  <c r="A44" i="3" s="1"/>
  <c r="A45" i="3" s="1"/>
  <c r="A46" i="3" s="1"/>
  <c r="A47" i="3" s="1"/>
  <c r="A48" i="3" s="1"/>
  <c r="A49" i="3" s="1"/>
  <c r="A50" i="3" s="1"/>
  <c r="A51" i="3" s="1"/>
  <c r="A52" i="3" s="1"/>
  <c r="A53" i="3" s="1"/>
  <c r="A29" i="2"/>
  <c r="A53" i="2" s="1"/>
  <c r="A77" i="2" s="1"/>
  <c r="A32" i="2"/>
  <c r="A56" i="2" s="1"/>
  <c r="A9" i="2"/>
  <c r="A10" i="2" s="1"/>
  <c r="A11" i="2" s="1"/>
  <c r="A12" i="2" s="1"/>
  <c r="A13" i="2" s="1"/>
  <c r="A14" i="2" s="1"/>
  <c r="A15" i="2" s="1"/>
  <c r="A16" i="2" s="1"/>
  <c r="A17" i="2" s="1"/>
  <c r="A18" i="2" s="1"/>
  <c r="A19" i="2" s="1"/>
  <c r="A20" i="2" s="1"/>
  <c r="A21" i="2" s="1"/>
  <c r="A22" i="2" s="1"/>
  <c r="A23" i="2" s="1"/>
  <c r="A24" i="2" s="1"/>
  <c r="A25" i="2" s="1"/>
  <c r="A26" i="2" s="1"/>
  <c r="A27" i="2" s="1"/>
  <c r="B5" i="2"/>
  <c r="C13" i="6" l="1"/>
  <c r="C21" i="6"/>
  <c r="C23" i="6"/>
  <c r="C24" i="6"/>
  <c r="C25" i="6"/>
  <c r="C19" i="6"/>
  <c r="C14" i="6"/>
  <c r="C22" i="6"/>
  <c r="C15" i="6"/>
  <c r="C16" i="6"/>
  <c r="C26" i="6"/>
  <c r="C27" i="6"/>
  <c r="C20" i="6"/>
  <c r="C17" i="6"/>
  <c r="C18" i="6"/>
  <c r="C28" i="6"/>
  <c r="C9" i="6"/>
  <c r="C10" i="6"/>
  <c r="C11" i="6"/>
  <c r="C12" i="6"/>
  <c r="B30" i="6"/>
  <c r="B29" i="2"/>
  <c r="A78" i="6"/>
  <c r="B78" i="6" s="1"/>
  <c r="B54" i="6"/>
  <c r="A63" i="9"/>
  <c r="B30" i="4"/>
  <c r="A102" i="4"/>
  <c r="B78" i="4"/>
  <c r="B54" i="4"/>
  <c r="D28" i="3"/>
  <c r="A80" i="2"/>
  <c r="A57" i="2"/>
  <c r="A58" i="2" s="1"/>
  <c r="A59" i="2" s="1"/>
  <c r="A60" i="2" s="1"/>
  <c r="A61" i="2" s="1"/>
  <c r="A62" i="2" s="1"/>
  <c r="A63" i="2" s="1"/>
  <c r="A64" i="2" s="1"/>
  <c r="A65" i="2" s="1"/>
  <c r="A66" i="2" s="1"/>
  <c r="A67" i="2" s="1"/>
  <c r="A68" i="2" s="1"/>
  <c r="A69" i="2" s="1"/>
  <c r="A70" i="2" s="1"/>
  <c r="A71" i="2" s="1"/>
  <c r="A72" i="2" s="1"/>
  <c r="A73" i="2" s="1"/>
  <c r="A74" i="2" s="1"/>
  <c r="A75" i="2" s="1"/>
  <c r="B77" i="2"/>
  <c r="A101" i="2"/>
  <c r="A33" i="2"/>
  <c r="A34" i="2" s="1"/>
  <c r="A35" i="2" s="1"/>
  <c r="A36" i="2" s="1"/>
  <c r="A37" i="2" s="1"/>
  <c r="A38" i="2" s="1"/>
  <c r="A39" i="2" s="1"/>
  <c r="A40" i="2" s="1"/>
  <c r="A41" i="2" s="1"/>
  <c r="A42" i="2" s="1"/>
  <c r="A43" i="2" s="1"/>
  <c r="A44" i="2" s="1"/>
  <c r="A45" i="2" s="1"/>
  <c r="A46" i="2" s="1"/>
  <c r="A47" i="2" s="1"/>
  <c r="A48" i="2" s="1"/>
  <c r="A49" i="2" s="1"/>
  <c r="A50" i="2" s="1"/>
  <c r="A51" i="2" s="1"/>
  <c r="B53" i="2"/>
  <c r="C33" i="6" l="1"/>
  <c r="C34" i="6"/>
  <c r="C42" i="6"/>
  <c r="C50" i="6"/>
  <c r="C38" i="6"/>
  <c r="C47" i="6"/>
  <c r="C41" i="6"/>
  <c r="C35" i="6"/>
  <c r="C43" i="6"/>
  <c r="C51" i="6"/>
  <c r="C46" i="6"/>
  <c r="C40" i="6"/>
  <c r="C49" i="6"/>
  <c r="C36" i="6"/>
  <c r="C44" i="6"/>
  <c r="C52" i="6"/>
  <c r="C45" i="6"/>
  <c r="C39" i="6"/>
  <c r="C48" i="6"/>
  <c r="C37" i="6"/>
  <c r="A102" i="6"/>
  <c r="B102" i="6" s="1"/>
  <c r="A91" i="9"/>
  <c r="B63" i="9"/>
  <c r="A126" i="4"/>
  <c r="B102" i="4"/>
  <c r="E28" i="3"/>
  <c r="D29" i="3"/>
  <c r="C60" i="6" s="1"/>
  <c r="A125" i="2"/>
  <c r="B101" i="2"/>
  <c r="A104" i="2"/>
  <c r="A81" i="2"/>
  <c r="A82" i="2" s="1"/>
  <c r="A83" i="2" s="1"/>
  <c r="A84" i="2" s="1"/>
  <c r="A85" i="2" s="1"/>
  <c r="A86" i="2" s="1"/>
  <c r="A87" i="2" s="1"/>
  <c r="A88" i="2" s="1"/>
  <c r="A89" i="2" s="1"/>
  <c r="A90" i="2" s="1"/>
  <c r="A91" i="2" s="1"/>
  <c r="A92" i="2" s="1"/>
  <c r="A93" i="2" s="1"/>
  <c r="A94" i="2" s="1"/>
  <c r="A95" i="2" s="1"/>
  <c r="A96" i="2" s="1"/>
  <c r="A97" i="2" s="1"/>
  <c r="A98" i="2" s="1"/>
  <c r="A99" i="2" s="1"/>
  <c r="C67" i="6" l="1"/>
  <c r="C75" i="6"/>
  <c r="C69" i="6"/>
  <c r="C64" i="6"/>
  <c r="C57" i="6"/>
  <c r="C59" i="6"/>
  <c r="C73" i="6"/>
  <c r="C76" i="6"/>
  <c r="C71" i="6"/>
  <c r="C63" i="6"/>
  <c r="C61" i="6"/>
  <c r="C74" i="6"/>
  <c r="C72" i="6"/>
  <c r="C68" i="6"/>
  <c r="C62" i="6"/>
  <c r="C66" i="6"/>
  <c r="C58" i="6"/>
  <c r="C65" i="6"/>
  <c r="C70" i="6"/>
  <c r="A126" i="6"/>
  <c r="B126" i="6" s="1"/>
  <c r="A119" i="9"/>
  <c r="B91" i="9"/>
  <c r="A150" i="4"/>
  <c r="B126" i="4"/>
  <c r="F28" i="3"/>
  <c r="E29" i="3"/>
  <c r="C85" i="6" s="1"/>
  <c r="A105" i="2"/>
  <c r="A106" i="2" s="1"/>
  <c r="A107" i="2" s="1"/>
  <c r="A108" i="2" s="1"/>
  <c r="A109" i="2" s="1"/>
  <c r="A110" i="2" s="1"/>
  <c r="A111" i="2" s="1"/>
  <c r="A112" i="2" s="1"/>
  <c r="A113" i="2" s="1"/>
  <c r="A114" i="2" s="1"/>
  <c r="A115" i="2" s="1"/>
  <c r="A116" i="2" s="1"/>
  <c r="A117" i="2" s="1"/>
  <c r="A118" i="2" s="1"/>
  <c r="A119" i="2" s="1"/>
  <c r="A120" i="2" s="1"/>
  <c r="A121" i="2" s="1"/>
  <c r="A122" i="2" s="1"/>
  <c r="A123" i="2" s="1"/>
  <c r="A128" i="2"/>
  <c r="B125" i="2"/>
  <c r="A149" i="2"/>
  <c r="C83" i="6" l="1"/>
  <c r="C84" i="6"/>
  <c r="C99" i="6"/>
  <c r="C89" i="6"/>
  <c r="C94" i="6"/>
  <c r="C100" i="6"/>
  <c r="C90" i="6"/>
  <c r="C92" i="6"/>
  <c r="C91" i="6"/>
  <c r="C86" i="6"/>
  <c r="C88" i="6"/>
  <c r="C93" i="6"/>
  <c r="C95" i="6"/>
  <c r="C81" i="6"/>
  <c r="C96" i="6"/>
  <c r="C97" i="6"/>
  <c r="C82" i="6"/>
  <c r="C98" i="6"/>
  <c r="C87" i="6"/>
  <c r="A150" i="6"/>
  <c r="A174" i="6" s="1"/>
  <c r="B119" i="9"/>
  <c r="A147" i="9"/>
  <c r="A174" i="4"/>
  <c r="B150" i="4"/>
  <c r="G28" i="3"/>
  <c r="F29" i="3"/>
  <c r="C118" i="6" s="1"/>
  <c r="A173" i="2"/>
  <c r="B149" i="2"/>
  <c r="A152" i="2"/>
  <c r="A129" i="2"/>
  <c r="A130" i="2" s="1"/>
  <c r="A131" i="2" s="1"/>
  <c r="A132" i="2" s="1"/>
  <c r="A133" i="2" s="1"/>
  <c r="A134" i="2" s="1"/>
  <c r="A135" i="2" s="1"/>
  <c r="A136" i="2" s="1"/>
  <c r="A137" i="2" s="1"/>
  <c r="A138" i="2" s="1"/>
  <c r="A139" i="2" s="1"/>
  <c r="A140" i="2" s="1"/>
  <c r="A141" i="2" s="1"/>
  <c r="A142" i="2" s="1"/>
  <c r="A143" i="2" s="1"/>
  <c r="A144" i="2" s="1"/>
  <c r="A145" i="2" s="1"/>
  <c r="A146" i="2" s="1"/>
  <c r="A147" i="2" s="1"/>
  <c r="C116" i="6" l="1"/>
  <c r="C122" i="6"/>
  <c r="C123" i="6"/>
  <c r="C110" i="6"/>
  <c r="C111" i="6"/>
  <c r="C105" i="6"/>
  <c r="C121" i="6"/>
  <c r="C107" i="6"/>
  <c r="C109" i="6"/>
  <c r="C124" i="6"/>
  <c r="C115" i="6"/>
  <c r="C119" i="6"/>
  <c r="C114" i="6"/>
  <c r="C113" i="6"/>
  <c r="C106" i="6"/>
  <c r="C117" i="6"/>
  <c r="C112" i="6"/>
  <c r="C120" i="6"/>
  <c r="C108" i="6"/>
  <c r="B150" i="6"/>
  <c r="B147" i="9"/>
  <c r="A175" i="9"/>
  <c r="B174" i="6"/>
  <c r="A198" i="6"/>
  <c r="A198" i="4"/>
  <c r="B174" i="4"/>
  <c r="G29" i="3"/>
  <c r="C143" i="6" s="1"/>
  <c r="H28" i="3"/>
  <c r="A153" i="2"/>
  <c r="A154" i="2" s="1"/>
  <c r="A155" i="2" s="1"/>
  <c r="A156" i="2" s="1"/>
  <c r="A157" i="2" s="1"/>
  <c r="A158" i="2" s="1"/>
  <c r="A159" i="2" s="1"/>
  <c r="A160" i="2" s="1"/>
  <c r="A161" i="2" s="1"/>
  <c r="A162" i="2" s="1"/>
  <c r="A163" i="2" s="1"/>
  <c r="A164" i="2" s="1"/>
  <c r="A165" i="2" s="1"/>
  <c r="A166" i="2" s="1"/>
  <c r="A167" i="2" s="1"/>
  <c r="A168" i="2" s="1"/>
  <c r="A169" i="2" s="1"/>
  <c r="A170" i="2" s="1"/>
  <c r="A171" i="2" s="1"/>
  <c r="A176" i="2"/>
  <c r="B173" i="2"/>
  <c r="A197" i="2"/>
  <c r="C131" i="6" l="1"/>
  <c r="C138" i="6"/>
  <c r="C140" i="6"/>
  <c r="C132" i="6"/>
  <c r="C148" i="6"/>
  <c r="C141" i="6"/>
  <c r="C139" i="6"/>
  <c r="C133" i="6"/>
  <c r="C136" i="6"/>
  <c r="C134" i="6"/>
  <c r="C146" i="6"/>
  <c r="C142" i="6"/>
  <c r="C147" i="6"/>
  <c r="C129" i="6"/>
  <c r="C137" i="6"/>
  <c r="C144" i="6"/>
  <c r="C130" i="6"/>
  <c r="C145" i="6"/>
  <c r="C135" i="6"/>
  <c r="B175" i="9"/>
  <c r="A203" i="9"/>
  <c r="B198" i="6"/>
  <c r="A222" i="6"/>
  <c r="A222" i="4"/>
  <c r="B198" i="4"/>
  <c r="H29" i="3"/>
  <c r="C153" i="6" s="1"/>
  <c r="I28" i="3"/>
  <c r="A221" i="2"/>
  <c r="B197" i="2"/>
  <c r="A200" i="2"/>
  <c r="A177" i="2"/>
  <c r="A178" i="2" s="1"/>
  <c r="A179" i="2" s="1"/>
  <c r="A180" i="2" s="1"/>
  <c r="A181" i="2" s="1"/>
  <c r="A182" i="2" s="1"/>
  <c r="A183" i="2" s="1"/>
  <c r="A184" i="2" s="1"/>
  <c r="A185" i="2" s="1"/>
  <c r="A186" i="2" s="1"/>
  <c r="A187" i="2" s="1"/>
  <c r="A188" i="2" s="1"/>
  <c r="A189" i="2" s="1"/>
  <c r="A190" i="2" s="1"/>
  <c r="A191" i="2" s="1"/>
  <c r="A192" i="2" s="1"/>
  <c r="A193" i="2" s="1"/>
  <c r="A194" i="2" s="1"/>
  <c r="A195" i="2" s="1"/>
  <c r="C164" i="6" l="1"/>
  <c r="C168" i="6"/>
  <c r="C156" i="6"/>
  <c r="C166" i="6"/>
  <c r="C161" i="6"/>
  <c r="C157" i="6"/>
  <c r="C167" i="6"/>
  <c r="C172" i="6"/>
  <c r="C165" i="6"/>
  <c r="C171" i="6"/>
  <c r="C159" i="6"/>
  <c r="C163" i="6"/>
  <c r="C170" i="6"/>
  <c r="C160" i="6"/>
  <c r="C155" i="6"/>
  <c r="C162" i="6"/>
  <c r="C158" i="6"/>
  <c r="C169" i="6"/>
  <c r="C154" i="6"/>
  <c r="B203" i="9"/>
  <c r="A231" i="9"/>
  <c r="B222" i="6"/>
  <c r="A246" i="6"/>
  <c r="A246" i="4"/>
  <c r="B222" i="4"/>
  <c r="I29" i="3"/>
  <c r="C191" i="6" s="1"/>
  <c r="J28" i="3"/>
  <c r="A224" i="2"/>
  <c r="A201" i="2"/>
  <c r="A202" i="2" s="1"/>
  <c r="A203" i="2" s="1"/>
  <c r="A204" i="2" s="1"/>
  <c r="A205" i="2" s="1"/>
  <c r="A206" i="2" s="1"/>
  <c r="A207" i="2" s="1"/>
  <c r="A208" i="2" s="1"/>
  <c r="A209" i="2" s="1"/>
  <c r="A210" i="2" s="1"/>
  <c r="A211" i="2" s="1"/>
  <c r="A212" i="2" s="1"/>
  <c r="A213" i="2" s="1"/>
  <c r="A214" i="2" s="1"/>
  <c r="A215" i="2" s="1"/>
  <c r="A216" i="2" s="1"/>
  <c r="A217" i="2" s="1"/>
  <c r="A218" i="2" s="1"/>
  <c r="A219" i="2" s="1"/>
  <c r="A245" i="2"/>
  <c r="B221" i="2"/>
  <c r="C186" i="6" l="1"/>
  <c r="C184" i="6"/>
  <c r="C187" i="6"/>
  <c r="C180" i="6"/>
  <c r="C188" i="6"/>
  <c r="C182" i="6"/>
  <c r="C181" i="6"/>
  <c r="C190" i="6"/>
  <c r="C194" i="6"/>
  <c r="C196" i="6"/>
  <c r="C195" i="6"/>
  <c r="C183" i="6"/>
  <c r="C189" i="6"/>
  <c r="C177" i="6"/>
  <c r="C193" i="6"/>
  <c r="C178" i="6"/>
  <c r="C179" i="6"/>
  <c r="C185" i="6"/>
  <c r="C192" i="6"/>
  <c r="B231" i="9"/>
  <c r="A259" i="9"/>
  <c r="B246" i="6"/>
  <c r="A270" i="6"/>
  <c r="A294" i="6" s="1"/>
  <c r="B294" i="6" s="1"/>
  <c r="A270" i="4"/>
  <c r="B246" i="4"/>
  <c r="K28" i="3"/>
  <c r="J29" i="3"/>
  <c r="A269" i="2"/>
  <c r="B245" i="2"/>
  <c r="A248" i="2"/>
  <c r="A225" i="2"/>
  <c r="A226" i="2" s="1"/>
  <c r="A227" i="2" s="1"/>
  <c r="A228" i="2" s="1"/>
  <c r="A229" i="2" s="1"/>
  <c r="A230" i="2" s="1"/>
  <c r="A231" i="2" s="1"/>
  <c r="A232" i="2" s="1"/>
  <c r="A233" i="2" s="1"/>
  <c r="A234" i="2" s="1"/>
  <c r="A235" i="2" s="1"/>
  <c r="A236" i="2" s="1"/>
  <c r="A237" i="2" s="1"/>
  <c r="A238" i="2" s="1"/>
  <c r="A239" i="2" s="1"/>
  <c r="A240" i="2" s="1"/>
  <c r="A241" i="2" s="1"/>
  <c r="A242" i="2" s="1"/>
  <c r="A243" i="2" s="1"/>
  <c r="C220" i="6" l="1"/>
  <c r="C203" i="6"/>
  <c r="C207" i="6"/>
  <c r="C206" i="6"/>
  <c r="C208" i="6"/>
  <c r="C204" i="6"/>
  <c r="C218" i="6"/>
  <c r="C217" i="6"/>
  <c r="C211" i="6"/>
  <c r="C212" i="6"/>
  <c r="C215" i="6"/>
  <c r="C210" i="6"/>
  <c r="C209" i="6"/>
  <c r="C201" i="6"/>
  <c r="C213" i="6"/>
  <c r="C214" i="6"/>
  <c r="C216" i="6"/>
  <c r="C202" i="6"/>
  <c r="C219" i="6"/>
  <c r="C205" i="6"/>
  <c r="B259" i="9"/>
  <c r="A287" i="9"/>
  <c r="B270" i="6"/>
  <c r="A294" i="4"/>
  <c r="B270" i="4"/>
  <c r="L28" i="3"/>
  <c r="K29" i="3"/>
  <c r="A272" i="2"/>
  <c r="A249" i="2"/>
  <c r="A250" i="2" s="1"/>
  <c r="A251" i="2" s="1"/>
  <c r="A252" i="2" s="1"/>
  <c r="A253" i="2" s="1"/>
  <c r="A254" i="2" s="1"/>
  <c r="A255" i="2" s="1"/>
  <c r="A256" i="2" s="1"/>
  <c r="A257" i="2" s="1"/>
  <c r="A258" i="2" s="1"/>
  <c r="A259" i="2" s="1"/>
  <c r="A260" i="2" s="1"/>
  <c r="A261" i="2" s="1"/>
  <c r="A262" i="2" s="1"/>
  <c r="A263" i="2" s="1"/>
  <c r="A264" i="2" s="1"/>
  <c r="A265" i="2" s="1"/>
  <c r="A266" i="2" s="1"/>
  <c r="A267" i="2" s="1"/>
  <c r="A293" i="2"/>
  <c r="B269" i="2"/>
  <c r="C229" i="6" l="1"/>
  <c r="C232" i="6"/>
  <c r="C233" i="6"/>
  <c r="C242" i="6"/>
  <c r="C235" i="6"/>
  <c r="C230" i="6"/>
  <c r="C231" i="6"/>
  <c r="C237" i="6"/>
  <c r="C228" i="6"/>
  <c r="C239" i="6"/>
  <c r="C234" i="6"/>
  <c r="C225" i="6"/>
  <c r="C236" i="6"/>
  <c r="C241" i="6"/>
  <c r="C227" i="6"/>
  <c r="C244" i="6"/>
  <c r="C243" i="6"/>
  <c r="C240" i="6"/>
  <c r="C238" i="6"/>
  <c r="C226" i="6"/>
  <c r="A315" i="9"/>
  <c r="B287" i="9"/>
  <c r="A318" i="6"/>
  <c r="B294" i="4"/>
  <c r="A318" i="4"/>
  <c r="M28" i="3"/>
  <c r="L29" i="3"/>
  <c r="A317" i="2"/>
  <c r="B293" i="2"/>
  <c r="A296" i="2"/>
  <c r="A273" i="2"/>
  <c r="A274" i="2" s="1"/>
  <c r="A275" i="2" s="1"/>
  <c r="A276" i="2" s="1"/>
  <c r="A277" i="2" s="1"/>
  <c r="A278" i="2" s="1"/>
  <c r="A279" i="2" s="1"/>
  <c r="A280" i="2" s="1"/>
  <c r="A281" i="2" s="1"/>
  <c r="A282" i="2" s="1"/>
  <c r="A283" i="2" s="1"/>
  <c r="A284" i="2" s="1"/>
  <c r="A285" i="2" s="1"/>
  <c r="A286" i="2" s="1"/>
  <c r="A287" i="2" s="1"/>
  <c r="A288" i="2" s="1"/>
  <c r="A289" i="2" s="1"/>
  <c r="A290" i="2" s="1"/>
  <c r="A291" i="2" s="1"/>
  <c r="C255" i="6" l="1"/>
  <c r="C257" i="6"/>
  <c r="C267" i="6"/>
  <c r="C258" i="6"/>
  <c r="C253" i="6"/>
  <c r="C251" i="6"/>
  <c r="C252" i="6"/>
  <c r="C254" i="6"/>
  <c r="C261" i="6"/>
  <c r="C266" i="6"/>
  <c r="C268" i="6"/>
  <c r="C259" i="6"/>
  <c r="C249" i="6"/>
  <c r="C263" i="6"/>
  <c r="C256" i="6"/>
  <c r="C264" i="6"/>
  <c r="C262" i="6"/>
  <c r="C265" i="6"/>
  <c r="C260" i="6"/>
  <c r="C250" i="6"/>
  <c r="B315" i="9"/>
  <c r="A343" i="9"/>
  <c r="B318" i="6"/>
  <c r="A342" i="6"/>
  <c r="A342" i="4"/>
  <c r="B318" i="4"/>
  <c r="N28" i="3"/>
  <c r="M29" i="3"/>
  <c r="C291" i="6" s="1"/>
  <c r="A320" i="2"/>
  <c r="A297" i="2"/>
  <c r="A298" i="2" s="1"/>
  <c r="A299" i="2" s="1"/>
  <c r="A300" i="2" s="1"/>
  <c r="A301" i="2" s="1"/>
  <c r="A302" i="2" s="1"/>
  <c r="A303" i="2" s="1"/>
  <c r="A304" i="2" s="1"/>
  <c r="A305" i="2" s="1"/>
  <c r="A306" i="2" s="1"/>
  <c r="A307" i="2" s="1"/>
  <c r="A308" i="2" s="1"/>
  <c r="A309" i="2" s="1"/>
  <c r="A310" i="2" s="1"/>
  <c r="A311" i="2" s="1"/>
  <c r="A312" i="2" s="1"/>
  <c r="A313" i="2" s="1"/>
  <c r="A314" i="2" s="1"/>
  <c r="A315" i="2" s="1"/>
  <c r="A341" i="2"/>
  <c r="B317" i="2"/>
  <c r="C282" i="6" l="1"/>
  <c r="C279" i="6"/>
  <c r="C275" i="6"/>
  <c r="C274" i="6"/>
  <c r="C276" i="6"/>
  <c r="C287" i="6"/>
  <c r="C281" i="6"/>
  <c r="C286" i="6"/>
  <c r="C283" i="6"/>
  <c r="C288" i="6"/>
  <c r="C292" i="6"/>
  <c r="C280" i="6"/>
  <c r="C290" i="6"/>
  <c r="C278" i="6"/>
  <c r="C289" i="6"/>
  <c r="C277" i="6"/>
  <c r="C285" i="6"/>
  <c r="C273" i="6"/>
  <c r="C284" i="6"/>
  <c r="A371" i="9"/>
  <c r="B343" i="9"/>
  <c r="B342" i="6"/>
  <c r="A366" i="6"/>
  <c r="A366" i="4"/>
  <c r="B342" i="4"/>
  <c r="O28" i="3"/>
  <c r="N29" i="3"/>
  <c r="C310" i="6" s="1"/>
  <c r="A365" i="2"/>
  <c r="B341" i="2"/>
  <c r="A344" i="2"/>
  <c r="A321" i="2"/>
  <c r="A322" i="2" s="1"/>
  <c r="A323" i="2" s="1"/>
  <c r="A324" i="2" s="1"/>
  <c r="A325" i="2" s="1"/>
  <c r="A326" i="2" s="1"/>
  <c r="A327" i="2" s="1"/>
  <c r="A328" i="2" s="1"/>
  <c r="A329" i="2" s="1"/>
  <c r="A330" i="2" s="1"/>
  <c r="A331" i="2" s="1"/>
  <c r="A332" i="2" s="1"/>
  <c r="A333" i="2" s="1"/>
  <c r="A334" i="2" s="1"/>
  <c r="A335" i="2" s="1"/>
  <c r="A336" i="2" s="1"/>
  <c r="A337" i="2" s="1"/>
  <c r="A338" i="2" s="1"/>
  <c r="A339" i="2" s="1"/>
  <c r="C300" i="6" l="1"/>
  <c r="C316" i="6"/>
  <c r="C305" i="6"/>
  <c r="C306" i="6"/>
  <c r="C314" i="6"/>
  <c r="C301" i="6"/>
  <c r="C315" i="6"/>
  <c r="C298" i="6"/>
  <c r="C313" i="6"/>
  <c r="C302" i="6"/>
  <c r="C304" i="6"/>
  <c r="C311" i="6"/>
  <c r="C309" i="6"/>
  <c r="C312" i="6"/>
  <c r="C303" i="6"/>
  <c r="C308" i="6"/>
  <c r="C297" i="6"/>
  <c r="C307" i="6"/>
  <c r="A399" i="9"/>
  <c r="B371" i="9"/>
  <c r="B366" i="6"/>
  <c r="B366" i="4"/>
  <c r="P28" i="3"/>
  <c r="O29" i="3"/>
  <c r="C328" i="6" s="1"/>
  <c r="A345" i="2"/>
  <c r="A346" i="2" s="1"/>
  <c r="A347" i="2" s="1"/>
  <c r="A348" i="2" s="1"/>
  <c r="A349" i="2" s="1"/>
  <c r="A350" i="2" s="1"/>
  <c r="A351" i="2" s="1"/>
  <c r="A352" i="2" s="1"/>
  <c r="A353" i="2" s="1"/>
  <c r="A354" i="2" s="1"/>
  <c r="A355" i="2" s="1"/>
  <c r="A356" i="2" s="1"/>
  <c r="A357" i="2" s="1"/>
  <c r="A358" i="2" s="1"/>
  <c r="A359" i="2" s="1"/>
  <c r="A360" i="2" s="1"/>
  <c r="A361" i="2" s="1"/>
  <c r="A362" i="2" s="1"/>
  <c r="A363" i="2" s="1"/>
  <c r="A368" i="2"/>
  <c r="B365" i="2"/>
  <c r="C336" i="6" l="1"/>
  <c r="C330" i="6"/>
  <c r="C325" i="6"/>
  <c r="C331" i="6"/>
  <c r="C329" i="6"/>
  <c r="C332" i="6"/>
  <c r="C327" i="6"/>
  <c r="C324" i="6"/>
  <c r="C340" i="6"/>
  <c r="C339" i="6"/>
  <c r="C334" i="6"/>
  <c r="C322" i="6"/>
  <c r="C335" i="6"/>
  <c r="C338" i="6"/>
  <c r="C321" i="6"/>
  <c r="C326" i="6"/>
  <c r="C333" i="6"/>
  <c r="C337" i="6"/>
  <c r="C323" i="6"/>
  <c r="B399" i="9"/>
  <c r="A427" i="9"/>
  <c r="P29" i="3"/>
  <c r="C363" i="6" s="1"/>
  <c r="Q28" i="3"/>
  <c r="A369" i="2"/>
  <c r="A370" i="2" s="1"/>
  <c r="A371" i="2" s="1"/>
  <c r="A372" i="2" s="1"/>
  <c r="A373" i="2" s="1"/>
  <c r="A374" i="2" s="1"/>
  <c r="A375" i="2" s="1"/>
  <c r="A376" i="2" s="1"/>
  <c r="A377" i="2" s="1"/>
  <c r="A378" i="2" s="1"/>
  <c r="A379" i="2" s="1"/>
  <c r="A380" i="2" s="1"/>
  <c r="A381" i="2" s="1"/>
  <c r="A382" i="2" s="1"/>
  <c r="A383" i="2" s="1"/>
  <c r="A384" i="2" s="1"/>
  <c r="A385" i="2" s="1"/>
  <c r="A386" i="2" s="1"/>
  <c r="A387" i="2" s="1"/>
  <c r="C358" i="6" l="1"/>
  <c r="C348" i="6"/>
  <c r="C347" i="6"/>
  <c r="C352" i="6"/>
  <c r="C353" i="6"/>
  <c r="C346" i="6"/>
  <c r="C359" i="6"/>
  <c r="C362" i="6"/>
  <c r="C364" i="6"/>
  <c r="C349" i="6"/>
  <c r="C360" i="6"/>
  <c r="C351" i="6"/>
  <c r="C357" i="6"/>
  <c r="C355" i="6"/>
  <c r="C361" i="6"/>
  <c r="C354" i="6"/>
  <c r="C345" i="6"/>
  <c r="C356" i="6"/>
  <c r="C350" i="6"/>
  <c r="B427" i="9"/>
  <c r="Q29" i="3"/>
  <c r="C378" i="6" s="1"/>
  <c r="C371" i="6" l="1"/>
  <c r="C382" i="6"/>
  <c r="C387" i="6"/>
  <c r="C374" i="6"/>
  <c r="C299" i="6"/>
  <c r="C381" i="6"/>
  <c r="C370" i="6"/>
  <c r="C380" i="6"/>
  <c r="C376" i="6"/>
  <c r="C375" i="6"/>
  <c r="C377" i="6"/>
  <c r="C386" i="6"/>
  <c r="C385" i="6"/>
  <c r="C388" i="6"/>
  <c r="C373" i="6"/>
  <c r="C379" i="6"/>
  <c r="C383" i="6"/>
  <c r="C384" i="6"/>
  <c r="C369" i="6"/>
  <c r="C37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tc={060B78FA-4C26-4DA1-A00B-4A047966CF39}</author>
  </authors>
  <commentList>
    <comment ref="J127" authorId="0" shapeId="0" xr:uid="{060B78FA-4C26-4DA1-A00B-4A047966CF39}">
      <text>
        <t>[Threaded comment]
Your version of Excel allows you to read this threaded comment; however, any edits to it will get removed if the file is opened in a newer version of Excel. Learn more: https://go.microsoft.com/fwlink/?linkid=870924
Comment:
    I am not sure if these proxy CBREs should be called system or voluntary
@Harvey, Ryan (PacifiCorp) @Ikeda, Teri (PacifiCorp) @Brewer, April (PacifiCorp)</t>
      </text>
    </comment>
  </commentList>
</comments>
</file>

<file path=xl/sharedStrings.xml><?xml version="1.0" encoding="utf-8"?>
<sst xmlns="http://schemas.openxmlformats.org/spreadsheetml/2006/main" count="6330" uniqueCount="193">
  <si>
    <t>Instructions</t>
  </si>
  <si>
    <t>For each of the portfolios listed on the "Portfolios" tab, list the annual GHG emissions based on the DEQ methodology over the study period under Reference Case assumptions</t>
  </si>
  <si>
    <t>For each year, break out the contributions of individual fossil fuel resources, market purchases, and market sales to the total GHG emissions per the DEQ methodology</t>
  </si>
  <si>
    <t>UM 2225 Order Summary/Rubric references: C.4(a)</t>
  </si>
  <si>
    <t>Contribution from…</t>
  </si>
  <si>
    <t>Year</t>
  </si>
  <si>
    <t>Total GHG Emissions (metric tons)</t>
  </si>
  <si>
    <t>Market Purchases (metric tons)</t>
  </si>
  <si>
    <t>Market sales (metric tons)</t>
  </si>
  <si>
    <t>Natural Gas (metric ton)</t>
  </si>
  <si>
    <t>Gas Conv (metric ton)</t>
  </si>
  <si>
    <t>Coal 
(metric ton)</t>
  </si>
  <si>
    <t>Biogas 
(metric ton)</t>
  </si>
  <si>
    <t>Geothermal (metric ton)</t>
  </si>
  <si>
    <t>PacifiCorp's 2023 Clean Energy Plan Data Template</t>
  </si>
  <si>
    <t>Purpose:</t>
  </si>
  <si>
    <t>This spreadsheet contains supporting data for PacifiCorp's 2023 Clean Energy Plan (CEP). For accessibility and in compliance with OPUC Order 22-446, the data is provided in a standard format provided by Public Utility Commission of Oregon (OPUC) Staff.</t>
  </si>
  <si>
    <t>Disclaimer:</t>
  </si>
  <si>
    <t>The information contained in this spreadsheet is based on 20-year projections, for years 2023 through 2042, and includes PacifiCorp’s analysis of the various strategies to comply with the requirements of HB 2021 and other relevant Oregon laws. These projections and compliance strategies are based on current load, sales, economic, financial, technological, operational, and state and federal policy assumptions, and will be revisited each CEP planning cycle. The data included in this spreadsheet also includes several material assumptions or generalizations. PacifiCorp highlights several important examples: 
- The CEP Portfolio Pathways 1 and 2 are not mutually exclusive, and the Company can pursue both compliance paths concurrently. Accordingly, the information reported for each pathway (for example, regarding greenhouse gas emissions, community benefit indicators, portfolio scoring, fossil fuel operations, annual costs, and RECs) will not reflect accurate information, because the spreadsheet requires portfolio specific information. 
- The CEP Portfolios are based on assumed proxy resources over the 20-year planning horizon, and the Company’s compliance pathways will differ from these assumptions based on future procurement processes that result in actual resources. These actual resources could differ substantially from the proxy resources that are assumed in each CEP Portfolio, based on which resources are the least-cost, least-risk resource to meet PacifiCorp’s need in a given year. 
- The CEP Portfolios are based on the Company’s current assumptions regarding forecasted load, and these assumptions could change materially based on increased electrification in PacifiCorp's service territory.
- Historical greenhouse gas emissions do not provide a reasonable comparison to projected emissions, as historical emissions include emissions from certain qualifying facilities that are not included for complying with HB 2021 in future years. 
- The projected annual costs to serve Oregon retail customers provides only general cost information, and does not represent what Oregon customers should expect to pay over the next two decades. Actual Oregon customer rates will be determined in specific OPUC rate proceedings. 
These examples, among others, indicate that information contained in this spreadsheet is for general informational purposes only, and subject to change based on future developments.</t>
  </si>
  <si>
    <t>Location:</t>
  </si>
  <si>
    <t>A portable document format (PDF) version of this document is available on PacifiCorp's website at:
 https://www.pacificorp.com/energy/oregon-clean-energy-plan.html.</t>
  </si>
  <si>
    <t>Contact:</t>
  </si>
  <si>
    <t xml:space="preserve">For general inquiries or accessibility questions, please contact OregonCEP@PacifiCorp.com. </t>
  </si>
  <si>
    <t>Based on:</t>
  </si>
  <si>
    <t>DRAFT CEP/IRP Data Template</t>
  </si>
  <si>
    <t>Received from OPUC Staff on 2/24/23</t>
  </si>
  <si>
    <r>
      <rPr>
        <b/>
        <sz val="11"/>
        <color rgb="FFFF0000"/>
        <rFont val="Calibri"/>
        <family val="2"/>
        <scheme val="minor"/>
      </rPr>
      <t>DRAFT</t>
    </r>
    <r>
      <rPr>
        <b/>
        <sz val="11"/>
        <color theme="1"/>
        <rFont val="Calibri"/>
        <family val="2"/>
        <scheme val="minor"/>
      </rPr>
      <t xml:space="preserve"> CEP/IRP Data Template</t>
    </r>
  </si>
  <si>
    <t>Last updated: 2/22/2023</t>
  </si>
  <si>
    <t>Background</t>
  </si>
  <si>
    <r>
      <t>This spreadsheet provides a standard data sharing template fo</t>
    </r>
    <r>
      <rPr>
        <sz val="11"/>
        <rFont val="Calibri"/>
        <family val="2"/>
        <scheme val="minor"/>
      </rPr>
      <t xml:space="preserve">r </t>
    </r>
    <r>
      <rPr>
        <u/>
        <sz val="11"/>
        <rFont val="Calibri"/>
        <family val="2"/>
        <scheme val="minor"/>
      </rPr>
      <t>non-confidential</t>
    </r>
    <r>
      <rPr>
        <sz val="11"/>
        <rFont val="Calibri"/>
        <family val="2"/>
        <scheme val="minor"/>
      </rPr>
      <t xml:space="preserve"> infor</t>
    </r>
    <r>
      <rPr>
        <sz val="11"/>
        <color theme="1"/>
        <rFont val="Calibri"/>
        <family val="2"/>
        <scheme val="minor"/>
      </rPr>
      <t>mation pertaining utility Clean Energy Plans (CEPs) and Integrated Resource Plans (IRPs), as described in OPUC Orders Orders No. 22-206, No. 22-390, and No. 22-446. This template accompanies a complete list of the requirements and expectations from Orders No. 22-206, No. 22-390, and No. 22-446 (</t>
    </r>
    <r>
      <rPr>
        <b/>
        <sz val="11"/>
        <color theme="1"/>
        <rFont val="Calibri"/>
        <family val="2"/>
        <scheme val="minor"/>
      </rPr>
      <t>"UM 2225 Order Summary/Rubric"</t>
    </r>
    <r>
      <rPr>
        <sz val="11"/>
        <color theme="1"/>
        <rFont val="Calibri"/>
        <family val="2"/>
        <scheme val="minor"/>
      </rPr>
      <t>) and the information requested in this data template is cross-referenced to the items listed in the UM 2225 Order Summary/Rubric at the top of each tab.</t>
    </r>
  </si>
  <si>
    <t>Units</t>
  </si>
  <si>
    <t>Information is requested in the following standard units to enable efficient review by OPUC Staf and stakeholders:</t>
  </si>
  <si>
    <t>Data</t>
  </si>
  <si>
    <t>Capacity</t>
  </si>
  <si>
    <t>MW</t>
  </si>
  <si>
    <t>Energy</t>
  </si>
  <si>
    <t>GWh, MWh, or MWa</t>
  </si>
  <si>
    <t>GHG Emissions</t>
  </si>
  <si>
    <r>
      <t>metric tons CO2</t>
    </r>
    <r>
      <rPr>
        <vertAlign val="subscript"/>
        <sz val="11"/>
        <color theme="1"/>
        <rFont val="Calibri"/>
        <family val="2"/>
        <scheme val="minor"/>
      </rPr>
      <t>e</t>
    </r>
  </si>
  <si>
    <t>Fuel burn</t>
  </si>
  <si>
    <t>MMBtu</t>
  </si>
  <si>
    <t>Costs</t>
  </si>
  <si>
    <t>nominal $ or million nominal $</t>
  </si>
  <si>
    <t>For some items, including Community Benefits Indicators (CBIs) and Scoring Metrics, the utility must provide the units that they use in their plans.</t>
  </si>
  <si>
    <t>Legend</t>
  </si>
  <si>
    <t>Provide data on a forecasted or planning basis</t>
  </si>
  <si>
    <t>Provide historical data</t>
  </si>
  <si>
    <t>Provide units, metric, or resource name</t>
  </si>
  <si>
    <t>Fill in the requested information, with units if not already specified.</t>
  </si>
  <si>
    <t>If providing information for more than 30 portfolios (see Portfolios tab), copy or expand tables as needed</t>
  </si>
  <si>
    <t xml:space="preserve">Email questions to: </t>
  </si>
  <si>
    <t>Submission instructions:</t>
  </si>
  <si>
    <t>List the set of portfolios considered in developing the Action Plan, which test different paces of GHG reductions and different levels of community impact.</t>
  </si>
  <si>
    <t>Identify the Preferred Portfolio in cell B5</t>
  </si>
  <si>
    <t>Preferred Portfolio</t>
  </si>
  <si>
    <t>CEP Portfolio-Pathway 1</t>
  </si>
  <si>
    <t>CEP Portfolio-Pathway 2</t>
  </si>
  <si>
    <t>Index</t>
  </si>
  <si>
    <t>Portfolio list</t>
  </si>
  <si>
    <t>CEP Portfolio 2020 protocol</t>
  </si>
  <si>
    <t>2023 IRP Preferred Portfolio (May) 2020 Protocol</t>
  </si>
  <si>
    <t>CBRE Scenario-Pathway 1</t>
  </si>
  <si>
    <t>CBRE Scenario-Pathway 2</t>
  </si>
  <si>
    <t>CBRE Scenario</t>
  </si>
  <si>
    <t>15% SSR Target Scenario-Pathway 1</t>
  </si>
  <si>
    <t>15% SSR Target Scenario-Pathway 2</t>
  </si>
  <si>
    <t>15% SSR Target Scenario</t>
  </si>
  <si>
    <t>Accelerated SSR 2028 Target Scenario-Pathway 1</t>
  </si>
  <si>
    <t>Accelerated SSR 2028 Target Scenario-Pathway 2</t>
  </si>
  <si>
    <t>Accelerated SSR 2028 Target Scenario</t>
  </si>
  <si>
    <t>No Purchases 2040 Scenario-Pathway 1</t>
  </si>
  <si>
    <t>No Purchases 2040 Scenario-Pathway 2</t>
  </si>
  <si>
    <t>No Purchases 2040 Scenario</t>
  </si>
  <si>
    <t>For each of the portfolios listed on the "Portfolios" tab, list the annual goals for actions over the study period</t>
  </si>
  <si>
    <t>UM 2225 Order Summary/Rubric references: C.2(a)-(i), C.3</t>
  </si>
  <si>
    <t>Clean energy resources (MWa)</t>
  </si>
  <si>
    <t>Energy Storage (MW)</t>
  </si>
  <si>
    <t>Energy Storage (MWh)</t>
  </si>
  <si>
    <t>CBREs (MW or MWa)</t>
  </si>
  <si>
    <t>System resources</t>
  </si>
  <si>
    <t>Voluntary programs</t>
  </si>
  <si>
    <t>Energy Efficiency (MWa)</t>
  </si>
  <si>
    <t>Demand Response (MW)</t>
  </si>
  <si>
    <t>Retirements (list unit)</t>
  </si>
  <si>
    <t>Transmission Projects</t>
  </si>
  <si>
    <t>Operational Changes</t>
  </si>
  <si>
    <t>Other</t>
  </si>
  <si>
    <t>-</t>
  </si>
  <si>
    <t>n/a</t>
  </si>
  <si>
    <t>Colstrip 3; Craig 1</t>
  </si>
  <si>
    <t>Dave Johnston units 3; Hayden unit 2</t>
  </si>
  <si>
    <t>Dave Johnston units 1-2; Craig unit 2; Hayden unit 1</t>
  </si>
  <si>
    <t>Colstrip unit 4</t>
  </si>
  <si>
    <t>Hunter unit 1</t>
  </si>
  <si>
    <t>Hunter units 2-3; Huntington units 1-2; Gasdby units 1-6</t>
  </si>
  <si>
    <t>Naughton units 1-3; Hermiston</t>
  </si>
  <si>
    <t>Jim Bridger units 1-4</t>
  </si>
  <si>
    <t>Wyodak</t>
  </si>
  <si>
    <t>CBREs (MWa)</t>
  </si>
  <si>
    <t>For each of the portfolios listed on the "Portfolios" tab, list the annual Customer Benefits Indicators (CBIs) over the study period under Reference Case assumptions</t>
  </si>
  <si>
    <t>UM 2225 Order Summary/Rubric references: C.4(b)</t>
  </si>
  <si>
    <t>Unserved Energy</t>
  </si>
  <si>
    <t>Emissions</t>
  </si>
  <si>
    <t>CBI 3</t>
  </si>
  <si>
    <t>CBI 4</t>
  </si>
  <si>
    <t>CBI 5</t>
  </si>
  <si>
    <t>CBI 6</t>
  </si>
  <si>
    <t>CBI 7</t>
  </si>
  <si>
    <t>CBI 8</t>
  </si>
  <si>
    <t>CBI 9</t>
  </si>
  <si>
    <t>CBI 10</t>
  </si>
  <si>
    <t>(MWh)</t>
  </si>
  <si>
    <t>(metric tons of CO2-e)</t>
  </si>
  <si>
    <t>(units)</t>
  </si>
  <si>
    <t>( metric tons of CO2-e)</t>
  </si>
  <si>
    <t>For each of the portfolios listed on the "Portfolios" tab, list the scoring metrics for cost, risk, GHG emissions reductions, and community benefits and impacts used to select the Preferred Portfolio and design the Action Plan</t>
  </si>
  <si>
    <t>UM 2225 Order Summary/Rubric references: B.1</t>
  </si>
  <si>
    <t>Cost - NPVRR</t>
  </si>
  <si>
    <t>Risk metric - Variability</t>
  </si>
  <si>
    <t>Risk metric - Severity</t>
  </si>
  <si>
    <t>Total GHG Emissions 
2023-2042</t>
  </si>
  <si>
    <t>Community Impacts Metric(s)</t>
  </si>
  <si>
    <t>Maintains 10% SSR Requirement Starting 2030</t>
  </si>
  <si>
    <t>Meets Emissions Reduction Targets Starting in 2030</t>
  </si>
  <si>
    <t>Portfolio</t>
  </si>
  <si>
    <t>(millions)</t>
  </si>
  <si>
    <t>(MWh of Unserved Energy)</t>
  </si>
  <si>
    <t>(Unserved Energy as a % of Load)</t>
  </si>
  <si>
    <t>(MT CO2e)</t>
  </si>
  <si>
    <t>(Yes/No)</t>
  </si>
  <si>
    <t>Yes</t>
  </si>
  <si>
    <t>No</t>
  </si>
  <si>
    <t>GHG Emissions Assumptions</t>
  </si>
  <si>
    <t>Provide the GHG emissions assumptions for each existing and proxy resource modeled in the IRP, developed in partnership with DEQ</t>
  </si>
  <si>
    <t>UM 2225 Order Summary/Rubric references: J.3(a)</t>
  </si>
  <si>
    <t>GHG Emissions Rate (metric tons/MWh)</t>
  </si>
  <si>
    <t>GHG emissions by resource</t>
  </si>
  <si>
    <t>Provide the cumulative forecasted GHG emissions from each existing and proxy resource in the Preferred Portfolio under the Reference Case over the entire analysis horizon (at least 20 years) and the location of each emitting resource</t>
  </si>
  <si>
    <t>UM 2225 Order Summary/Rubric references: J.3(b)</t>
  </si>
  <si>
    <t>Coal (metric ton)</t>
  </si>
  <si>
    <t>Biogas (metric ton)</t>
  </si>
  <si>
    <t>Cumulative GHG Emissions (metric tons)</t>
  </si>
  <si>
    <t>Location (lat, long)</t>
  </si>
  <si>
    <t>Portfolio GHG emissions</t>
  </si>
  <si>
    <t>Provide at least three years of historical GHG emissions based on the DEQ methodology in column B</t>
  </si>
  <si>
    <t>UM 2225 Order Summary/Rubric references: J.3(c)</t>
  </si>
  <si>
    <t>Provide the following information for the Preferred Portfolio under the Reference Case over the study period and for at least three historical years</t>
  </si>
  <si>
    <t>- Total annual GHG emissions by fuel type</t>
  </si>
  <si>
    <t xml:space="preserve">- Annual GHG emissions to serve Oregon customers by fuel type </t>
  </si>
  <si>
    <t>- Total annual generation by fuel type</t>
  </si>
  <si>
    <t xml:space="preserve">- Annual generation serving Oregon customers by fuel type </t>
  </si>
  <si>
    <r>
      <t>- Annual weighted average heat rate by fuel typ</t>
    </r>
    <r>
      <rPr>
        <sz val="10"/>
        <rFont val="Calibri"/>
        <family val="2"/>
        <scheme val="minor"/>
      </rPr>
      <t>e (total annual fuel burn, divided by total annual generation)</t>
    </r>
  </si>
  <si>
    <t>UM 2225 Order Summary/Rubric references: J.4(a)-(e)</t>
  </si>
  <si>
    <t>Fuel</t>
  </si>
  <si>
    <t>Natural Gas</t>
  </si>
  <si>
    <t>Coal</t>
  </si>
  <si>
    <t>Gas Conv</t>
  </si>
  <si>
    <t>Biogas/Biomass</t>
  </si>
  <si>
    <t>Geothermal</t>
  </si>
  <si>
    <t>Unspecified</t>
  </si>
  <si>
    <t>Total GHG emissions</t>
  </si>
  <si>
    <t>GHG emissions to serve Oregon customers</t>
  </si>
  <si>
    <t>Total generation</t>
  </si>
  <si>
    <t>Generation serving Oregon customers</t>
  </si>
  <si>
    <t>Weighted average heat rate</t>
  </si>
  <si>
    <t>(metric tons)</t>
  </si>
  <si>
    <t>(GWh)</t>
  </si>
  <si>
    <t>(MMBTu/MWh)</t>
  </si>
  <si>
    <t>Biogas</t>
  </si>
  <si>
    <t>For each of the portfolios listed in the "Portfolios" tab, provide the following information under the Reference Case over the study period and for at least three historical years</t>
  </si>
  <si>
    <t xml:space="preserve">- Total forecasted annual revenue requirement to serve Oregon customers </t>
  </si>
  <si>
    <t>- Total forecasted annual revenue requirement to serve Oregon customers, divided by the total forecasted retail sales in Oregon</t>
  </si>
  <si>
    <t>UM 2225 Order Summary/Rubric references: J.5(a)-(b)</t>
  </si>
  <si>
    <t xml:space="preserve">Total revenue requirement to serve Oregon customers </t>
  </si>
  <si>
    <t xml:space="preserve">Total Oregon retail sales </t>
  </si>
  <si>
    <t>Total  revenue requirement to serve Oregon customers, divided by the total retail sales in Oregon</t>
  </si>
  <si>
    <t>(million nominal $)</t>
  </si>
  <si>
    <t>(nominal $/MWh)</t>
  </si>
  <si>
    <t xml:space="preserve">Provide, for renewable energy generated by or contracted to the utility in the Preferred Portfolio under the Reference Case over the entire analysis horizon (at least 20 years), the following information:. </t>
  </si>
  <si>
    <t>- RECs that are expected to be retired on behalf of Oregon customer load for RPS compliance in Oregon</t>
  </si>
  <si>
    <t>- RECs that are expected to be retired on behalf of Oregon customer load for voluntary sales</t>
  </si>
  <si>
    <t>- RECs that are expected to be retired on behalf of customer load in a different state where the utility serves customers (for either compliance or voluntary sales)</t>
  </si>
  <si>
    <t>- RECs that are expected to be banked for future Oregon compliance</t>
  </si>
  <si>
    <t>- RECs that are expected to be banked for compliance in a different state</t>
  </si>
  <si>
    <t>- The approximate number of MWhs not associated with RECs reported above that are generated from renewable energy technologies</t>
  </si>
  <si>
    <t>UM 2225 Order Summary/Rubric references: J.6(a)-(b)</t>
  </si>
  <si>
    <t>Renewable Energy Credits (MWh)</t>
  </si>
  <si>
    <t>Retired for Oregon RPS compliance</t>
  </si>
  <si>
    <t>Retired for Oregon customer voluntary sales</t>
  </si>
  <si>
    <t>Retired in another state</t>
  </si>
  <si>
    <t>Banked for future Oregon RPS compliance</t>
  </si>
  <si>
    <t>Banked for future compliance in another state</t>
  </si>
  <si>
    <t>Additional renewable generation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</si>
</sst>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3" formatCode="_(* #,##0.00_);_(* \(#,##0.00\);_(* &quot;-&quot;??_);_(@_)"/>
    <numFmt numFmtId="164" formatCode="_(* #,##0_);_(* \(#,##0\);_(* &quot;-&quot;??_);_(@_)"/>
    <numFmt numFmtId="165" formatCode="0.0000"/>
    <numFmt numFmtId="166" formatCode="#,##0.0"/>
    <numFmt numFmtId="167" formatCode="0.00000%"/>
  </numFmts>
  <fonts count="20">
    <font>
      <sz val="11"/>
      <color theme="1"/>
      <name val="Calibri"/>
      <family val="2"/>
      <scheme val="minor"/>
    </font>
    <font>
      <b/>
      <sz val="11"/>
      <color theme="1"/>
      <name val="Calibri"/>
      <family val="2"/>
      <scheme val="minor"/>
    </font>
    <font>
      <sz val="8"/>
      <name val="Calibri"/>
      <family val="2"/>
      <scheme val="minor"/>
    </font>
    <font>
      <sz val="11"/>
      <color rgb="FFFF0000"/>
      <name val="Calibri"/>
      <family val="2"/>
      <scheme val="minor"/>
    </font>
    <font>
      <sz val="11"/>
      <name val="Calibri"/>
      <family val="2"/>
      <scheme val="minor"/>
    </font>
    <font>
      <vertAlign val="subscript"/>
      <sz val="11"/>
      <color theme="1"/>
      <name val="Calibri"/>
      <family val="2"/>
      <scheme val="minor"/>
    </font>
    <font>
      <b/>
      <sz val="11"/>
      <color rgb="FFFF0000"/>
      <name val="Calibri"/>
      <family val="2"/>
      <scheme val="minor"/>
    </font>
    <font>
      <u/>
      <sz val="11"/>
      <name val="Calibri"/>
      <family val="2"/>
      <scheme val="minor"/>
    </font>
    <font>
      <sz val="11"/>
      <color theme="1"/>
      <name val="Calibri"/>
      <family val="2"/>
      <scheme val="minor"/>
    </font>
    <font>
      <sz val="11"/>
      <color rgb="FF000000"/>
      <name val="Calibri"/>
      <family val="2"/>
      <scheme val="minor"/>
    </font>
    <font>
      <b/>
      <sz val="12"/>
      <color rgb="FFFBFBFB"/>
      <name val="Bahnschrift"/>
      <family val="2"/>
    </font>
    <font>
      <sz val="12"/>
      <color rgb="FFFBFBFB"/>
      <name val="Bahnschrift"/>
      <family val="2"/>
    </font>
    <font>
      <b/>
      <sz val="11"/>
      <color rgb="FF3D5265"/>
      <name val="Avenir Next LT Pro"/>
      <family val="2"/>
    </font>
    <font>
      <sz val="11"/>
      <color theme="1"/>
      <name val="Avenir Next LT Pro"/>
      <family val="2"/>
    </font>
    <font>
      <b/>
      <sz val="12"/>
      <name val="Bahnschrift"/>
      <family val="2"/>
    </font>
    <font>
      <b/>
      <sz val="11"/>
      <name val="Avenir Next LT Pro"/>
      <family val="2"/>
    </font>
    <font>
      <sz val="10"/>
      <color theme="1"/>
      <name val="Calibri"/>
      <family val="2"/>
      <scheme val="minor"/>
    </font>
    <font>
      <sz val="11"/>
      <name val="Avenir Next LT Pro"/>
      <family val="2"/>
    </font>
    <font>
      <b/>
      <sz val="10"/>
      <color theme="1"/>
      <name val="Calibri"/>
      <family val="2"/>
      <scheme val="minor"/>
    </font>
    <font>
      <sz val="10"/>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E699"/>
        <bgColor rgb="FF000000"/>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87">
    <xf numFmtId="0" fontId="0" fillId="0" borderId="0" xfId="0"/>
    <xf numFmtId="0" fontId="0" fillId="2" borderId="0" xfId="0" applyFill="1"/>
    <xf numFmtId="0" fontId="1" fillId="3" borderId="0" xfId="0" applyFont="1" applyFill="1"/>
    <xf numFmtId="0" fontId="0" fillId="3" borderId="0" xfId="0" applyFill="1"/>
    <xf numFmtId="0" fontId="0" fillId="3" borderId="0" xfId="0" applyFill="1" applyAlignment="1">
      <alignment vertical="center" wrapText="1"/>
    </xf>
    <xf numFmtId="0" fontId="1" fillId="3" borderId="1" xfId="0" applyFont="1" applyFill="1" applyBorder="1"/>
    <xf numFmtId="0" fontId="0" fillId="3" borderId="1" xfId="0" applyFill="1" applyBorder="1"/>
    <xf numFmtId="0" fontId="1" fillId="3" borderId="0" xfId="0" applyFont="1" applyFill="1" applyAlignment="1">
      <alignment vertical="center"/>
    </xf>
    <xf numFmtId="0" fontId="3" fillId="3" borderId="0" xfId="0" applyFont="1" applyFill="1"/>
    <xf numFmtId="0" fontId="0" fillId="4" borderId="0" xfId="0" applyFill="1"/>
    <xf numFmtId="0" fontId="0" fillId="5" borderId="0" xfId="0" applyFill="1"/>
    <xf numFmtId="0" fontId="0" fillId="6" borderId="0" xfId="0" applyFill="1"/>
    <xf numFmtId="0" fontId="0" fillId="2" borderId="0" xfId="0" quotePrefix="1" applyFill="1"/>
    <xf numFmtId="0" fontId="0" fillId="3" borderId="0" xfId="0" quotePrefix="1" applyFill="1"/>
    <xf numFmtId="0" fontId="4" fillId="7" borderId="0" xfId="0" applyFont="1" applyFill="1" applyAlignment="1">
      <alignment horizontal="right"/>
    </xf>
    <xf numFmtId="164" fontId="0" fillId="5" borderId="0" xfId="1" applyNumberFormat="1" applyFont="1" applyFill="1"/>
    <xf numFmtId="164" fontId="4" fillId="7" borderId="0" xfId="1" applyNumberFormat="1" applyFont="1" applyFill="1" applyAlignment="1">
      <alignment horizontal="right"/>
    </xf>
    <xf numFmtId="165" fontId="0" fillId="5" borderId="0" xfId="0" applyNumberFormat="1" applyFill="1"/>
    <xf numFmtId="164" fontId="0" fillId="4" borderId="0" xfId="1" applyNumberFormat="1" applyFont="1" applyFill="1"/>
    <xf numFmtId="6" fontId="0" fillId="5" borderId="0" xfId="0" applyNumberFormat="1" applyFill="1"/>
    <xf numFmtId="3" fontId="0" fillId="5" borderId="0" xfId="0" applyNumberFormat="1" applyFill="1"/>
    <xf numFmtId="3" fontId="0" fillId="5" borderId="0" xfId="1" applyNumberFormat="1" applyFont="1" applyFill="1"/>
    <xf numFmtId="166" fontId="0" fillId="5" borderId="0" xfId="0" applyNumberFormat="1" applyFill="1"/>
    <xf numFmtId="166" fontId="0" fillId="5" borderId="0" xfId="1" applyNumberFormat="1" applyFont="1" applyFill="1"/>
    <xf numFmtId="164" fontId="4" fillId="5" borderId="0" xfId="1" applyNumberFormat="1" applyFont="1" applyFill="1"/>
    <xf numFmtId="3" fontId="0" fillId="5" borderId="0" xfId="0" applyNumberFormat="1" applyFill="1" applyAlignment="1">
      <alignment horizontal="right"/>
    </xf>
    <xf numFmtId="3" fontId="0" fillId="3" borderId="0" xfId="0" applyNumberFormat="1" applyFill="1"/>
    <xf numFmtId="164" fontId="0" fillId="3" borderId="0" xfId="1" applyNumberFormat="1" applyFont="1" applyFill="1"/>
    <xf numFmtId="3" fontId="9" fillId="7" borderId="0" xfId="0" applyNumberFormat="1" applyFont="1" applyFill="1"/>
    <xf numFmtId="167" fontId="0" fillId="5" borderId="0" xfId="0" applyNumberFormat="1" applyFill="1"/>
    <xf numFmtId="0" fontId="15" fillId="3" borderId="0" xfId="0" applyFont="1" applyFill="1" applyAlignment="1">
      <alignment vertical="top"/>
    </xf>
    <xf numFmtId="0" fontId="0" fillId="3" borderId="0" xfId="0" applyFill="1" applyAlignment="1">
      <alignment vertical="center"/>
    </xf>
    <xf numFmtId="0" fontId="10" fillId="3" borderId="0" xfId="0" applyFont="1" applyFill="1" applyAlignment="1">
      <alignment horizontal="left" vertical="center"/>
    </xf>
    <xf numFmtId="0" fontId="11" fillId="3" borderId="0" xfId="0" applyFont="1" applyFill="1" applyAlignment="1">
      <alignment horizontal="left" vertical="center"/>
    </xf>
    <xf numFmtId="0" fontId="12" fillId="3" borderId="0" xfId="0" applyFont="1" applyFill="1" applyAlignment="1">
      <alignment vertical="top"/>
    </xf>
    <xf numFmtId="0" fontId="13" fillId="3" borderId="0" xfId="0" applyFont="1" applyFill="1" applyAlignment="1">
      <alignment vertical="top"/>
    </xf>
    <xf numFmtId="0" fontId="0" fillId="5" borderId="0" xfId="0" applyFill="1" applyAlignment="1">
      <alignment horizontal="center"/>
    </xf>
    <xf numFmtId="165" fontId="0" fillId="3" borderId="0" xfId="0" applyNumberFormat="1" applyFill="1"/>
    <xf numFmtId="0" fontId="16" fillId="4" borderId="0" xfId="0" applyFont="1" applyFill="1" applyAlignment="1">
      <alignment horizontal="center" wrapText="1"/>
    </xf>
    <xf numFmtId="0" fontId="0" fillId="4" borderId="0" xfId="0" applyFill="1" applyAlignment="1">
      <alignment horizontal="right"/>
    </xf>
    <xf numFmtId="0" fontId="13" fillId="3" borderId="0" xfId="0" applyFont="1" applyFill="1" applyAlignment="1">
      <alignment horizontal="left" vertical="top"/>
    </xf>
    <xf numFmtId="0" fontId="16" fillId="4" borderId="0" xfId="0" applyFont="1" applyFill="1" applyAlignment="1">
      <alignment wrapText="1"/>
    </xf>
    <xf numFmtId="0" fontId="0" fillId="3" borderId="0" xfId="0" applyFill="1" applyAlignment="1">
      <alignment wrapText="1"/>
    </xf>
    <xf numFmtId="0" fontId="0" fillId="2" borderId="0" xfId="0" applyFill="1" applyAlignment="1">
      <alignment wrapText="1"/>
    </xf>
    <xf numFmtId="0" fontId="0" fillId="4" borderId="0" xfId="0" applyFill="1" applyAlignment="1">
      <alignment horizontal="right" wrapText="1"/>
    </xf>
    <xf numFmtId="3" fontId="0" fillId="5" borderId="0" xfId="0" applyNumberFormat="1" applyFill="1" applyAlignment="1">
      <alignment wrapText="1"/>
    </xf>
    <xf numFmtId="166" fontId="0" fillId="5" borderId="0" xfId="0" applyNumberFormat="1" applyFill="1" applyAlignment="1">
      <alignment wrapText="1"/>
    </xf>
    <xf numFmtId="0" fontId="13" fillId="3" borderId="0" xfId="0" applyFont="1" applyFill="1" applyAlignment="1">
      <alignment vertical="top" wrapText="1"/>
    </xf>
    <xf numFmtId="0" fontId="14" fillId="3" borderId="0" xfId="0" applyFont="1" applyFill="1"/>
    <xf numFmtId="0" fontId="0" fillId="3" borderId="0" xfId="0" applyFill="1" applyAlignment="1">
      <alignment horizontal="left"/>
    </xf>
    <xf numFmtId="0" fontId="0" fillId="3" borderId="0" xfId="0" applyFill="1" applyAlignment="1">
      <alignment horizontal="center" wrapText="1"/>
    </xf>
    <xf numFmtId="0" fontId="0" fillId="3" borderId="0" xfId="0" applyFill="1" applyAlignment="1">
      <alignment horizontal="right"/>
    </xf>
    <xf numFmtId="2" fontId="0" fillId="5" borderId="0" xfId="0" applyNumberFormat="1" applyFill="1" applyAlignment="1">
      <alignment horizontal="right"/>
    </xf>
    <xf numFmtId="0" fontId="0" fillId="6" borderId="0" xfId="0" applyFill="1" applyAlignment="1">
      <alignment horizontal="right"/>
    </xf>
    <xf numFmtId="0" fontId="0" fillId="3" borderId="0" xfId="0" applyFill="1" applyAlignment="1">
      <alignment horizontal="right" wrapText="1"/>
    </xf>
    <xf numFmtId="0" fontId="0" fillId="6" borderId="0" xfId="0" applyFill="1" applyAlignment="1">
      <alignment horizontal="right" wrapText="1"/>
    </xf>
    <xf numFmtId="0" fontId="0" fillId="5" borderId="0" xfId="0" applyFill="1" applyAlignment="1">
      <alignment wrapText="1"/>
    </xf>
    <xf numFmtId="0" fontId="0" fillId="3" borderId="0" xfId="0" applyFill="1" applyAlignment="1">
      <alignment horizontal="right" vertical="center" wrapText="1"/>
    </xf>
    <xf numFmtId="0" fontId="0" fillId="5" borderId="0" xfId="0" applyFill="1" applyAlignment="1">
      <alignment horizontal="right"/>
    </xf>
    <xf numFmtId="0" fontId="9" fillId="6" borderId="0" xfId="0" applyFont="1" applyFill="1" applyAlignment="1">
      <alignment horizontal="right"/>
    </xf>
    <xf numFmtId="0" fontId="4" fillId="5" borderId="0" xfId="0" applyFont="1" applyFill="1" applyAlignment="1">
      <alignment horizontal="right"/>
    </xf>
    <xf numFmtId="164" fontId="0" fillId="5" borderId="0" xfId="1" applyNumberFormat="1" applyFont="1" applyFill="1" applyAlignment="1">
      <alignment horizontal="right"/>
    </xf>
    <xf numFmtId="0" fontId="18" fillId="3" borderId="0" xfId="0" applyFont="1" applyFill="1"/>
    <xf numFmtId="0" fontId="16" fillId="3" borderId="0" xfId="0" applyFont="1" applyFill="1"/>
    <xf numFmtId="0" fontId="16" fillId="3" borderId="0" xfId="0" quotePrefix="1" applyFont="1" applyFill="1"/>
    <xf numFmtId="0" fontId="16" fillId="2" borderId="0" xfId="0" applyFont="1" applyFill="1"/>
    <xf numFmtId="0" fontId="16" fillId="3" borderId="0" xfId="0" applyFont="1" applyFill="1" applyAlignment="1">
      <alignment horizontal="right" wrapText="1"/>
    </xf>
    <xf numFmtId="0" fontId="16" fillId="3" borderId="0" xfId="0" applyFont="1" applyFill="1" applyAlignment="1">
      <alignment wrapText="1"/>
    </xf>
    <xf numFmtId="0" fontId="16" fillId="3" borderId="0" xfId="0" applyFont="1" applyFill="1" applyAlignment="1">
      <alignment horizontal="right"/>
    </xf>
    <xf numFmtId="164" fontId="16" fillId="3" borderId="0" xfId="1" applyNumberFormat="1" applyFont="1" applyFill="1" applyAlignment="1">
      <alignment horizontal="right" wrapText="1"/>
    </xf>
    <xf numFmtId="164" fontId="19" fillId="4" borderId="0" xfId="1" applyNumberFormat="1" applyFont="1" applyFill="1"/>
    <xf numFmtId="164" fontId="19" fillId="4" borderId="0" xfId="1" applyNumberFormat="1" applyFont="1" applyFill="1" applyAlignment="1"/>
    <xf numFmtId="164" fontId="16" fillId="4" borderId="0" xfId="1" applyNumberFormat="1" applyFont="1" applyFill="1" applyAlignment="1">
      <alignment horizontal="right"/>
    </xf>
    <xf numFmtId="164" fontId="16" fillId="4" borderId="0" xfId="1" applyNumberFormat="1" applyFont="1" applyFill="1" applyAlignment="1">
      <alignment horizontal="center"/>
    </xf>
    <xf numFmtId="164" fontId="16" fillId="5" borderId="0" xfId="1" applyNumberFormat="1" applyFont="1" applyFill="1"/>
    <xf numFmtId="164" fontId="16" fillId="5" borderId="0" xfId="1" applyNumberFormat="1" applyFont="1" applyFill="1" applyAlignment="1"/>
    <xf numFmtId="164" fontId="16" fillId="5" borderId="0" xfId="1" applyNumberFormat="1" applyFont="1" applyFill="1" applyAlignment="1">
      <alignment horizontal="right"/>
    </xf>
    <xf numFmtId="0" fontId="16" fillId="5" borderId="0" xfId="0" applyFont="1" applyFill="1"/>
    <xf numFmtId="0" fontId="17" fillId="3" borderId="0" xfId="0" applyFont="1" applyFill="1" applyAlignment="1">
      <alignment vertical="top" wrapText="1"/>
    </xf>
    <xf numFmtId="164" fontId="3" fillId="5" borderId="0" xfId="1" applyNumberFormat="1" applyFont="1" applyFill="1"/>
    <xf numFmtId="164" fontId="0" fillId="5" borderId="0" xfId="0" applyNumberFormat="1" applyFill="1"/>
    <xf numFmtId="0" fontId="0" fillId="8" borderId="0" xfId="0" applyFill="1"/>
    <xf numFmtId="0" fontId="19" fillId="3" borderId="0" xfId="0" applyFont="1" applyFill="1"/>
    <xf numFmtId="0" fontId="19" fillId="3" borderId="0" xfId="0" applyFont="1" applyFill="1" applyAlignment="1">
      <alignment wrapText="1"/>
    </xf>
    <xf numFmtId="0" fontId="0" fillId="3" borderId="0" xfId="0"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107158</xdr:colOff>
      <xdr:row>4</xdr:row>
      <xdr:rowOff>31749</xdr:rowOff>
    </xdr:from>
    <xdr:to>
      <xdr:col>3</xdr:col>
      <xdr:colOff>95250</xdr:colOff>
      <xdr:row>4</xdr:row>
      <xdr:rowOff>309562</xdr:rowOff>
    </xdr:to>
    <xdr:sp macro="" textlink="">
      <xdr:nvSpPr>
        <xdr:cNvPr id="15" name="TextBox 1">
          <a:extLst>
            <a:ext uri="{FF2B5EF4-FFF2-40B4-BE49-F238E27FC236}">
              <a16:creationId xmlns:a16="http://schemas.microsoft.com/office/drawing/2014/main" id="{C35D3625-722E-4B9E-953A-C76214E04374}"/>
            </a:ext>
          </a:extLst>
        </xdr:cNvPr>
        <xdr:cNvSpPr txBox="1"/>
      </xdr:nvSpPr>
      <xdr:spPr>
        <a:xfrm>
          <a:off x="107158" y="1119187"/>
          <a:ext cx="2988467" cy="277813"/>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a:t>
          </a:r>
          <a:r>
            <a:rPr lang="en-US" sz="1100" baseline="0"/>
            <a:t> reported in this section is Oregon allocated.</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342FAA30-3575-4718-96E6-2E202BFF7132}"/>
            </a:ext>
          </a:extLst>
        </xdr:cNvPr>
        <xdr:cNvSpPr txBox="1"/>
      </xdr:nvSpPr>
      <xdr:spPr>
        <a:xfrm>
          <a:off x="3175" y="3175"/>
          <a:ext cx="65405" cy="10449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1859A1E3-B6FE-4E57-AB4B-D68AF89D770A}"/>
            </a:ext>
          </a:extLst>
        </xdr:cNvPr>
        <xdr:cNvSpPr txBox="1"/>
      </xdr:nvSpPr>
      <xdr:spPr>
        <a:xfrm>
          <a:off x="3175" y="3175"/>
          <a:ext cx="65405" cy="10449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74340A29-E093-4842-845D-AC0AACFA131A}"/>
            </a:ext>
          </a:extLst>
        </xdr:cNvPr>
        <xdr:cNvSpPr txBox="1"/>
      </xdr:nvSpPr>
      <xdr:spPr>
        <a:xfrm>
          <a:off x="3175" y="3175"/>
          <a:ext cx="65405" cy="10449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18A43119-83F3-4F92-8A9B-398149834CD2}"/>
            </a:ext>
          </a:extLst>
        </xdr:cNvPr>
        <xdr:cNvSpPr txBox="1"/>
      </xdr:nvSpPr>
      <xdr:spPr>
        <a:xfrm>
          <a:off x="3175" y="3175"/>
          <a:ext cx="65405" cy="10449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455B075A-6B99-4EE8-926C-FC104D43C8D8}"/>
            </a:ext>
          </a:extLst>
        </xdr:cNvPr>
        <xdr:cNvSpPr txBox="1"/>
      </xdr:nvSpPr>
      <xdr:spPr>
        <a:xfrm>
          <a:off x="3175" y="3175"/>
          <a:ext cx="65405" cy="10449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1426987</xdr:colOff>
      <xdr:row>3</xdr:row>
      <xdr:rowOff>36335</xdr:rowOff>
    </xdr:from>
    <xdr:to>
      <xdr:col>7</xdr:col>
      <xdr:colOff>493887</xdr:colOff>
      <xdr:row>3</xdr:row>
      <xdr:rowOff>627944</xdr:rowOff>
    </xdr:to>
    <xdr:sp macro="" textlink="">
      <xdr:nvSpPr>
        <xdr:cNvPr id="584" name="TextBox 1">
          <a:extLst>
            <a:ext uri="{FF2B5EF4-FFF2-40B4-BE49-F238E27FC236}">
              <a16:creationId xmlns:a16="http://schemas.microsoft.com/office/drawing/2014/main" id="{51646BA8-988C-46F4-9740-EA3399815E84}"/>
            </a:ext>
          </a:extLst>
        </xdr:cNvPr>
        <xdr:cNvSpPr txBox="1"/>
      </xdr:nvSpPr>
      <xdr:spPr>
        <a:xfrm>
          <a:off x="4065765" y="586668"/>
          <a:ext cx="6849178" cy="591609"/>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050"/>
            <a:t>Clean Energy Resource capacity includes nuclear resources, and i</a:t>
          </a:r>
          <a:r>
            <a:rPr lang="en-US" sz="1050" baseline="0"/>
            <a:t>s consistent with DEQ's assignement of zero emissions to this resource type.  For reference see </a:t>
          </a:r>
          <a:r>
            <a:rPr lang="en-US" sz="1050"/>
            <a:t>"Default Resource EF" tab available here: </a:t>
          </a:r>
          <a:r>
            <a:rPr lang="en-US" sz="1050">
              <a:effectLst/>
              <a:hlinkClick xmlns:r="http://schemas.openxmlformats.org/officeDocument/2006/relationships" r:id=""/>
            </a:rPr>
            <a:t>https://www.oregon.gov/deq/ghgp/Documents/HB2021-EmissionFactors.xlsx</a:t>
          </a:r>
          <a:endParaRPr lang="en-US" sz="1050"/>
        </a:p>
      </xdr:txBody>
    </xdr:sp>
    <xdr:clientData/>
  </xdr:twoCellAnchor>
  <xdr:twoCellAnchor>
    <xdr:from>
      <xdr:col>12</xdr:col>
      <xdr:colOff>179915</xdr:colOff>
      <xdr:row>7</xdr:row>
      <xdr:rowOff>52917</xdr:rowOff>
    </xdr:from>
    <xdr:to>
      <xdr:col>13</xdr:col>
      <xdr:colOff>21167</xdr:colOff>
      <xdr:row>26</xdr:row>
      <xdr:rowOff>359834</xdr:rowOff>
    </xdr:to>
    <xdr:sp macro="" textlink="">
      <xdr:nvSpPr>
        <xdr:cNvPr id="28" name="TextBox 3">
          <a:extLst>
            <a:ext uri="{FF2B5EF4-FFF2-40B4-BE49-F238E27FC236}">
              <a16:creationId xmlns:a16="http://schemas.microsoft.com/office/drawing/2014/main" id="{AE1D7C1F-4DD9-4EEE-BC0F-40DFDF1273A6}"/>
            </a:ext>
          </a:extLst>
        </xdr:cNvPr>
        <xdr:cNvSpPr txBox="1"/>
      </xdr:nvSpPr>
      <xdr:spPr>
        <a:xfrm>
          <a:off x="11123082" y="2275417"/>
          <a:ext cx="1058335" cy="7344834"/>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30</xdr:row>
      <xdr:rowOff>338665</xdr:rowOff>
    </xdr:from>
    <xdr:to>
      <xdr:col>12</xdr:col>
      <xdr:colOff>1195917</xdr:colOff>
      <xdr:row>50</xdr:row>
      <xdr:rowOff>349249</xdr:rowOff>
    </xdr:to>
    <xdr:sp macro="" textlink="">
      <xdr:nvSpPr>
        <xdr:cNvPr id="13" name="TextBox 3">
          <a:extLst>
            <a:ext uri="{FF2B5EF4-FFF2-40B4-BE49-F238E27FC236}">
              <a16:creationId xmlns:a16="http://schemas.microsoft.com/office/drawing/2014/main" id="{AB0E9B80-5CD3-48B9-840E-87D741653D30}"/>
            </a:ext>
          </a:extLst>
        </xdr:cNvPr>
        <xdr:cNvSpPr txBox="1"/>
      </xdr:nvSpPr>
      <xdr:spPr>
        <a:xfrm>
          <a:off x="10773833" y="10710332"/>
          <a:ext cx="1195917" cy="738716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55</xdr:row>
      <xdr:rowOff>10584</xdr:rowOff>
    </xdr:from>
    <xdr:to>
      <xdr:col>13</xdr:col>
      <xdr:colOff>1</xdr:colOff>
      <xdr:row>74</xdr:row>
      <xdr:rowOff>359834</xdr:rowOff>
    </xdr:to>
    <xdr:sp macro="" textlink="">
      <xdr:nvSpPr>
        <xdr:cNvPr id="14" name="TextBox 3">
          <a:extLst>
            <a:ext uri="{FF2B5EF4-FFF2-40B4-BE49-F238E27FC236}">
              <a16:creationId xmlns:a16="http://schemas.microsoft.com/office/drawing/2014/main" id="{7972C512-A882-415B-A037-7BCD19D4F420}"/>
            </a:ext>
          </a:extLst>
        </xdr:cNvPr>
        <xdr:cNvSpPr txBox="1"/>
      </xdr:nvSpPr>
      <xdr:spPr>
        <a:xfrm>
          <a:off x="10773833" y="19208751"/>
          <a:ext cx="1217085" cy="73871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74084</xdr:colOff>
      <xdr:row>78</xdr:row>
      <xdr:rowOff>328083</xdr:rowOff>
    </xdr:from>
    <xdr:to>
      <xdr:col>13</xdr:col>
      <xdr:colOff>74085</xdr:colOff>
      <xdr:row>99</xdr:row>
      <xdr:rowOff>0</xdr:rowOff>
    </xdr:to>
    <xdr:sp macro="" textlink="">
      <xdr:nvSpPr>
        <xdr:cNvPr id="15" name="TextBox 3">
          <a:extLst>
            <a:ext uri="{FF2B5EF4-FFF2-40B4-BE49-F238E27FC236}">
              <a16:creationId xmlns:a16="http://schemas.microsoft.com/office/drawing/2014/main" id="{BDEF8D36-4BA5-4D45-88F6-9F6A1DA41524}"/>
            </a:ext>
          </a:extLst>
        </xdr:cNvPr>
        <xdr:cNvSpPr txBox="1"/>
      </xdr:nvSpPr>
      <xdr:spPr>
        <a:xfrm>
          <a:off x="10847917" y="27675416"/>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0</xdr:col>
      <xdr:colOff>31750</xdr:colOff>
      <xdr:row>3</xdr:row>
      <xdr:rowOff>75139</xdr:rowOff>
    </xdr:from>
    <xdr:to>
      <xdr:col>2</xdr:col>
      <xdr:colOff>1312333</xdr:colOff>
      <xdr:row>3</xdr:row>
      <xdr:rowOff>493889</xdr:rowOff>
    </xdr:to>
    <xdr:sp macro="" textlink="">
      <xdr:nvSpPr>
        <xdr:cNvPr id="3" name="TextBox 1">
          <a:extLst>
            <a:ext uri="{FF2B5EF4-FFF2-40B4-BE49-F238E27FC236}">
              <a16:creationId xmlns:a16="http://schemas.microsoft.com/office/drawing/2014/main" id="{841ABFD3-6A8A-4268-A713-C811A555B8B9}"/>
            </a:ext>
          </a:extLst>
        </xdr:cNvPr>
        <xdr:cNvSpPr txBox="1"/>
      </xdr:nvSpPr>
      <xdr:spPr>
        <a:xfrm>
          <a:off x="31750" y="625472"/>
          <a:ext cx="3919361" cy="41875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lgn="l"/>
          <a:r>
            <a:rPr lang="en-US" sz="1050"/>
            <a:t>Data</a:t>
          </a:r>
          <a:r>
            <a:rPr lang="en-US" sz="1050" baseline="0"/>
            <a:t> reported in this section is Oregon allocated for all sections except unit retirements and transmission projects</a:t>
          </a:r>
          <a:endParaRPr lang="en-US" sz="1050"/>
        </a:p>
      </xdr:txBody>
    </xdr:sp>
    <xdr:clientData/>
  </xdr:twoCellAnchor>
  <xdr:twoCellAnchor>
    <xdr:from>
      <xdr:col>12</xdr:col>
      <xdr:colOff>0</xdr:colOff>
      <xdr:row>103</xdr:row>
      <xdr:rowOff>10585</xdr:rowOff>
    </xdr:from>
    <xdr:to>
      <xdr:col>13</xdr:col>
      <xdr:colOff>1</xdr:colOff>
      <xdr:row>123</xdr:row>
      <xdr:rowOff>1</xdr:rowOff>
    </xdr:to>
    <xdr:sp macro="" textlink="">
      <xdr:nvSpPr>
        <xdr:cNvPr id="4" name="TextBox 3">
          <a:extLst>
            <a:ext uri="{FF2B5EF4-FFF2-40B4-BE49-F238E27FC236}">
              <a16:creationId xmlns:a16="http://schemas.microsoft.com/office/drawing/2014/main" id="{A67BDA56-BAD2-4084-B958-AE52933A277D}"/>
            </a:ext>
          </a:extLst>
        </xdr:cNvPr>
        <xdr:cNvSpPr txBox="1"/>
      </xdr:nvSpPr>
      <xdr:spPr>
        <a:xfrm>
          <a:off x="10773833" y="36184418"/>
          <a:ext cx="1217085" cy="739775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127</xdr:row>
      <xdr:rowOff>0</xdr:rowOff>
    </xdr:from>
    <xdr:to>
      <xdr:col>13</xdr:col>
      <xdr:colOff>1</xdr:colOff>
      <xdr:row>147</xdr:row>
      <xdr:rowOff>10584</xdr:rowOff>
    </xdr:to>
    <xdr:sp macro="" textlink="">
      <xdr:nvSpPr>
        <xdr:cNvPr id="5" name="TextBox 3">
          <a:extLst>
            <a:ext uri="{FF2B5EF4-FFF2-40B4-BE49-F238E27FC236}">
              <a16:creationId xmlns:a16="http://schemas.microsoft.com/office/drawing/2014/main" id="{811832F8-BD0E-4945-A46B-5C5B2D399314}"/>
            </a:ext>
          </a:extLst>
        </xdr:cNvPr>
        <xdr:cNvSpPr txBox="1"/>
      </xdr:nvSpPr>
      <xdr:spPr>
        <a:xfrm>
          <a:off x="10773833" y="44661667"/>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151</xdr:row>
      <xdr:rowOff>0</xdr:rowOff>
    </xdr:from>
    <xdr:to>
      <xdr:col>13</xdr:col>
      <xdr:colOff>1</xdr:colOff>
      <xdr:row>171</xdr:row>
      <xdr:rowOff>10584</xdr:rowOff>
    </xdr:to>
    <xdr:sp macro="" textlink="">
      <xdr:nvSpPr>
        <xdr:cNvPr id="6" name="TextBox 3">
          <a:extLst>
            <a:ext uri="{FF2B5EF4-FFF2-40B4-BE49-F238E27FC236}">
              <a16:creationId xmlns:a16="http://schemas.microsoft.com/office/drawing/2014/main" id="{177ACF85-8210-4F6B-9321-044E83EC7ACB}"/>
            </a:ext>
          </a:extLst>
        </xdr:cNvPr>
        <xdr:cNvSpPr txBox="1"/>
      </xdr:nvSpPr>
      <xdr:spPr>
        <a:xfrm>
          <a:off x="10773833" y="53149500"/>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175</xdr:row>
      <xdr:rowOff>0</xdr:rowOff>
    </xdr:from>
    <xdr:to>
      <xdr:col>13</xdr:col>
      <xdr:colOff>1</xdr:colOff>
      <xdr:row>195</xdr:row>
      <xdr:rowOff>10583</xdr:rowOff>
    </xdr:to>
    <xdr:sp macro="" textlink="">
      <xdr:nvSpPr>
        <xdr:cNvPr id="7" name="TextBox 3">
          <a:extLst>
            <a:ext uri="{FF2B5EF4-FFF2-40B4-BE49-F238E27FC236}">
              <a16:creationId xmlns:a16="http://schemas.microsoft.com/office/drawing/2014/main" id="{3238B286-3688-4C11-A9E4-EB495A149DC4}"/>
            </a:ext>
          </a:extLst>
        </xdr:cNvPr>
        <xdr:cNvSpPr txBox="1"/>
      </xdr:nvSpPr>
      <xdr:spPr>
        <a:xfrm>
          <a:off x="10773833" y="61637333"/>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199</xdr:row>
      <xdr:rowOff>0</xdr:rowOff>
    </xdr:from>
    <xdr:to>
      <xdr:col>13</xdr:col>
      <xdr:colOff>1</xdr:colOff>
      <xdr:row>219</xdr:row>
      <xdr:rowOff>10584</xdr:rowOff>
    </xdr:to>
    <xdr:sp macro="" textlink="">
      <xdr:nvSpPr>
        <xdr:cNvPr id="8" name="TextBox 3">
          <a:extLst>
            <a:ext uri="{FF2B5EF4-FFF2-40B4-BE49-F238E27FC236}">
              <a16:creationId xmlns:a16="http://schemas.microsoft.com/office/drawing/2014/main" id="{8E6D27D8-F4CF-48F4-B73B-17D5E390D903}"/>
            </a:ext>
          </a:extLst>
        </xdr:cNvPr>
        <xdr:cNvSpPr txBox="1"/>
      </xdr:nvSpPr>
      <xdr:spPr>
        <a:xfrm>
          <a:off x="10773833" y="70125167"/>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223</xdr:row>
      <xdr:rowOff>0</xdr:rowOff>
    </xdr:from>
    <xdr:to>
      <xdr:col>13</xdr:col>
      <xdr:colOff>1</xdr:colOff>
      <xdr:row>243</xdr:row>
      <xdr:rowOff>10584</xdr:rowOff>
    </xdr:to>
    <xdr:sp macro="" textlink="">
      <xdr:nvSpPr>
        <xdr:cNvPr id="9" name="TextBox 3">
          <a:extLst>
            <a:ext uri="{FF2B5EF4-FFF2-40B4-BE49-F238E27FC236}">
              <a16:creationId xmlns:a16="http://schemas.microsoft.com/office/drawing/2014/main" id="{EFA43F5D-C8D3-4E10-8463-6231B8BF1C85}"/>
            </a:ext>
          </a:extLst>
        </xdr:cNvPr>
        <xdr:cNvSpPr txBox="1"/>
      </xdr:nvSpPr>
      <xdr:spPr>
        <a:xfrm>
          <a:off x="10773833" y="78613000"/>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247</xdr:row>
      <xdr:rowOff>0</xdr:rowOff>
    </xdr:from>
    <xdr:to>
      <xdr:col>13</xdr:col>
      <xdr:colOff>1</xdr:colOff>
      <xdr:row>267</xdr:row>
      <xdr:rowOff>10583</xdr:rowOff>
    </xdr:to>
    <xdr:sp macro="" textlink="">
      <xdr:nvSpPr>
        <xdr:cNvPr id="10" name="TextBox 3">
          <a:extLst>
            <a:ext uri="{FF2B5EF4-FFF2-40B4-BE49-F238E27FC236}">
              <a16:creationId xmlns:a16="http://schemas.microsoft.com/office/drawing/2014/main" id="{21920EF6-D7D0-4554-A6CD-CD235ACF54C6}"/>
            </a:ext>
          </a:extLst>
        </xdr:cNvPr>
        <xdr:cNvSpPr txBox="1"/>
      </xdr:nvSpPr>
      <xdr:spPr>
        <a:xfrm>
          <a:off x="10773833" y="87100833"/>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271</xdr:row>
      <xdr:rowOff>0</xdr:rowOff>
    </xdr:from>
    <xdr:to>
      <xdr:col>13</xdr:col>
      <xdr:colOff>1</xdr:colOff>
      <xdr:row>291</xdr:row>
      <xdr:rowOff>10584</xdr:rowOff>
    </xdr:to>
    <xdr:sp macro="" textlink="">
      <xdr:nvSpPr>
        <xdr:cNvPr id="11" name="TextBox 3">
          <a:extLst>
            <a:ext uri="{FF2B5EF4-FFF2-40B4-BE49-F238E27FC236}">
              <a16:creationId xmlns:a16="http://schemas.microsoft.com/office/drawing/2014/main" id="{7C0AD707-3A1D-4D5E-9E43-6A4C36BD25D8}"/>
            </a:ext>
          </a:extLst>
        </xdr:cNvPr>
        <xdr:cNvSpPr txBox="1"/>
      </xdr:nvSpPr>
      <xdr:spPr>
        <a:xfrm>
          <a:off x="10773833" y="95588667"/>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295</xdr:row>
      <xdr:rowOff>0</xdr:rowOff>
    </xdr:from>
    <xdr:to>
      <xdr:col>13</xdr:col>
      <xdr:colOff>1</xdr:colOff>
      <xdr:row>315</xdr:row>
      <xdr:rowOff>10584</xdr:rowOff>
    </xdr:to>
    <xdr:sp macro="" textlink="">
      <xdr:nvSpPr>
        <xdr:cNvPr id="12" name="TextBox 3">
          <a:extLst>
            <a:ext uri="{FF2B5EF4-FFF2-40B4-BE49-F238E27FC236}">
              <a16:creationId xmlns:a16="http://schemas.microsoft.com/office/drawing/2014/main" id="{92A082F3-A9AC-4294-8663-A2F0E417E68E}"/>
            </a:ext>
          </a:extLst>
        </xdr:cNvPr>
        <xdr:cNvSpPr txBox="1"/>
      </xdr:nvSpPr>
      <xdr:spPr>
        <a:xfrm>
          <a:off x="10773833" y="104076500"/>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319</xdr:row>
      <xdr:rowOff>0</xdr:rowOff>
    </xdr:from>
    <xdr:to>
      <xdr:col>13</xdr:col>
      <xdr:colOff>1</xdr:colOff>
      <xdr:row>339</xdr:row>
      <xdr:rowOff>10583</xdr:rowOff>
    </xdr:to>
    <xdr:sp macro="" textlink="">
      <xdr:nvSpPr>
        <xdr:cNvPr id="16" name="TextBox 3">
          <a:extLst>
            <a:ext uri="{FF2B5EF4-FFF2-40B4-BE49-F238E27FC236}">
              <a16:creationId xmlns:a16="http://schemas.microsoft.com/office/drawing/2014/main" id="{1D4C4582-BD20-40CD-B79A-EEB477E597E4}"/>
            </a:ext>
          </a:extLst>
        </xdr:cNvPr>
        <xdr:cNvSpPr txBox="1"/>
      </xdr:nvSpPr>
      <xdr:spPr>
        <a:xfrm>
          <a:off x="10773833" y="112564333"/>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343</xdr:row>
      <xdr:rowOff>0</xdr:rowOff>
    </xdr:from>
    <xdr:to>
      <xdr:col>13</xdr:col>
      <xdr:colOff>1</xdr:colOff>
      <xdr:row>363</xdr:row>
      <xdr:rowOff>10584</xdr:rowOff>
    </xdr:to>
    <xdr:sp macro="" textlink="">
      <xdr:nvSpPr>
        <xdr:cNvPr id="17" name="TextBox 3">
          <a:extLst>
            <a:ext uri="{FF2B5EF4-FFF2-40B4-BE49-F238E27FC236}">
              <a16:creationId xmlns:a16="http://schemas.microsoft.com/office/drawing/2014/main" id="{88178C52-2BA6-4983-87B4-9E466F11603F}"/>
            </a:ext>
          </a:extLst>
        </xdr:cNvPr>
        <xdr:cNvSpPr txBox="1"/>
      </xdr:nvSpPr>
      <xdr:spPr>
        <a:xfrm>
          <a:off x="10773833" y="121052167"/>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twoCellAnchor>
    <xdr:from>
      <xdr:col>12</xdr:col>
      <xdr:colOff>0</xdr:colOff>
      <xdr:row>367</xdr:row>
      <xdr:rowOff>0</xdr:rowOff>
    </xdr:from>
    <xdr:to>
      <xdr:col>13</xdr:col>
      <xdr:colOff>1</xdr:colOff>
      <xdr:row>387</xdr:row>
      <xdr:rowOff>10584</xdr:rowOff>
    </xdr:to>
    <xdr:sp macro="" textlink="">
      <xdr:nvSpPr>
        <xdr:cNvPr id="18" name="TextBox 3">
          <a:extLst>
            <a:ext uri="{FF2B5EF4-FFF2-40B4-BE49-F238E27FC236}">
              <a16:creationId xmlns:a16="http://schemas.microsoft.com/office/drawing/2014/main" id="{E0B63743-5AD5-493B-B3AF-FC144825A48B}"/>
            </a:ext>
          </a:extLst>
        </xdr:cNvPr>
        <xdr:cNvSpPr txBox="1"/>
      </xdr:nvSpPr>
      <xdr:spPr>
        <a:xfrm>
          <a:off x="10773833" y="129540000"/>
          <a:ext cx="1217085" cy="7418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aseline="0"/>
            <a:t>Please refer to 2023 Integrated Resource Plan Volumen 1, Preferred Portfolio Results under Chapter 9 page 54, Table 9.29 and 9.30 for detailed list of transmission projects.  These are constant across all CEP portfolios.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45085</xdr:rowOff>
    </xdr:from>
    <xdr:to>
      <xdr:col>11</xdr:col>
      <xdr:colOff>0</xdr:colOff>
      <xdr:row>4</xdr:row>
      <xdr:rowOff>361950</xdr:rowOff>
    </xdr:to>
    <xdr:sp macro="" textlink="">
      <xdr:nvSpPr>
        <xdr:cNvPr id="16" name="TextBox 1">
          <a:extLst>
            <a:ext uri="{FF2B5EF4-FFF2-40B4-BE49-F238E27FC236}">
              <a16:creationId xmlns:a16="http://schemas.microsoft.com/office/drawing/2014/main" id="{FB12545E-B44D-42AD-B543-FFFC9E6EC6E6}"/>
            </a:ext>
          </a:extLst>
        </xdr:cNvPr>
        <xdr:cNvSpPr txBox="1"/>
      </xdr:nvSpPr>
      <xdr:spPr>
        <a:xfrm>
          <a:off x="0" y="775335"/>
          <a:ext cx="8121650" cy="50101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a:t>
          </a:r>
          <a:r>
            <a:rPr lang="en-US" sz="1100" baseline="0"/>
            <a:t> reported in this section is Oregon allocated, and PacifiCorp </a:t>
          </a:r>
          <a:r>
            <a:rPr lang="en-US" sz="1100" baseline="0">
              <a:solidFill>
                <a:schemeClr val="dk1"/>
              </a:solidFill>
              <a:effectLst/>
              <a:latin typeface="+mn-lt"/>
              <a:ea typeface="+mn-ea"/>
              <a:cs typeface="+mn-cs"/>
            </a:rPr>
            <a:t>has 14 metrics but only the CBI's that are contingent on porfolio changes are reflected below.  Please refer to the COmpany's CEP CBI Chapter, Table 3 for the full list of CBIs.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22225</xdr:colOff>
      <xdr:row>3</xdr:row>
      <xdr:rowOff>41275</xdr:rowOff>
    </xdr:from>
    <xdr:to>
      <xdr:col>1</xdr:col>
      <xdr:colOff>2734469</xdr:colOff>
      <xdr:row>3</xdr:row>
      <xdr:rowOff>266700</xdr:rowOff>
    </xdr:to>
    <xdr:sp macro="" textlink="">
      <xdr:nvSpPr>
        <xdr:cNvPr id="17" name="TextBox 1">
          <a:extLst>
            <a:ext uri="{FF2B5EF4-FFF2-40B4-BE49-F238E27FC236}">
              <a16:creationId xmlns:a16="http://schemas.microsoft.com/office/drawing/2014/main" id="{5B40459B-7D9F-4343-A9A8-4A0664159591}"/>
            </a:ext>
          </a:extLst>
        </xdr:cNvPr>
        <xdr:cNvSpPr txBox="1"/>
      </xdr:nvSpPr>
      <xdr:spPr>
        <a:xfrm>
          <a:off x="22225" y="765175"/>
          <a:ext cx="3353594" cy="22542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a:t>
          </a:r>
          <a:r>
            <a:rPr lang="en-US" sz="1100" baseline="0"/>
            <a:t> reported in this section is Oregon allocated.</a:t>
          </a:r>
          <a:endParaRPr lang="en-US" sz="1100"/>
        </a:p>
      </xdr:txBody>
    </xdr:sp>
    <xdr:clientData/>
  </xdr:twoCellAnchor>
  <xdr:twoCellAnchor>
    <xdr:from>
      <xdr:col>6</xdr:col>
      <xdr:colOff>203200</xdr:colOff>
      <xdr:row>5</xdr:row>
      <xdr:rowOff>381000</xdr:rowOff>
    </xdr:from>
    <xdr:to>
      <xdr:col>7</xdr:col>
      <xdr:colOff>203200</xdr:colOff>
      <xdr:row>22</xdr:row>
      <xdr:rowOff>1</xdr:rowOff>
    </xdr:to>
    <xdr:sp macro="" textlink="">
      <xdr:nvSpPr>
        <xdr:cNvPr id="215" name="TextBox 5">
          <a:extLst>
            <a:ext uri="{FF2B5EF4-FFF2-40B4-BE49-F238E27FC236}">
              <a16:creationId xmlns:a16="http://schemas.microsoft.com/office/drawing/2014/main" id="{72095ABB-44E0-4484-AED6-A21AA517F66F}"/>
            </a:ext>
          </a:extLst>
        </xdr:cNvPr>
        <xdr:cNvSpPr txBox="1"/>
      </xdr:nvSpPr>
      <xdr:spPr>
        <a:xfrm>
          <a:off x="7118350" y="2000250"/>
          <a:ext cx="1060450" cy="2959101"/>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Community</a:t>
          </a:r>
          <a:r>
            <a:rPr lang="en-US" sz="1100" baseline="0"/>
            <a:t> Impact Metrics are covered under "Risk metric - Variability", "Risk metric - Severity" and "Total GHG Emissions 2023-2042" to the left.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xdr:colOff>
      <xdr:row>21</xdr:row>
      <xdr:rowOff>114300</xdr:rowOff>
    </xdr:from>
    <xdr:to>
      <xdr:col>7</xdr:col>
      <xdr:colOff>666750</xdr:colOff>
      <xdr:row>22</xdr:row>
      <xdr:rowOff>381000</xdr:rowOff>
    </xdr:to>
    <xdr:sp macro="" textlink="">
      <xdr:nvSpPr>
        <xdr:cNvPr id="23" name="TextBox 1">
          <a:extLst>
            <a:ext uri="{FF2B5EF4-FFF2-40B4-BE49-F238E27FC236}">
              <a16:creationId xmlns:a16="http://schemas.microsoft.com/office/drawing/2014/main" id="{15BD0E84-2009-8A6A-06C0-F2DA2B3007ED}"/>
            </a:ext>
          </a:extLst>
        </xdr:cNvPr>
        <xdr:cNvSpPr txBox="1"/>
      </xdr:nvSpPr>
      <xdr:spPr>
        <a:xfrm>
          <a:off x="2390775" y="5162550"/>
          <a:ext cx="7439025" cy="45085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a:t>Historical emissions as reported to DEQ </a:t>
          </a:r>
          <a:r>
            <a:rPr lang="en-US" sz="1100" b="0" i="0" u="sng" strike="noStrike">
              <a:solidFill>
                <a:schemeClr val="dk1"/>
              </a:solidFill>
              <a:effectLst/>
              <a:latin typeface="+mn-lt"/>
              <a:ea typeface="+mn-ea"/>
              <a:cs typeface="+mn-cs"/>
              <a:hlinkClick xmlns:r="http://schemas.openxmlformats.org/officeDocument/2006/relationships" r:id=""/>
            </a:rPr>
            <a:t>Department of Environmental Quality : Greenhouse Gas Emissions Reported to DEQ : Action on Climate Change : State of Oregon</a:t>
          </a:r>
          <a:r>
            <a:rPr lang="en-US"/>
            <a:t> (includes emissions from QFs)</a:t>
          </a:r>
          <a:endParaRPr lang="en-US" sz="1100"/>
        </a:p>
      </xdr:txBody>
    </xdr:sp>
    <xdr:clientData/>
  </xdr:twoCellAnchor>
  <xdr:twoCellAnchor>
    <xdr:from>
      <xdr:col>3</xdr:col>
      <xdr:colOff>0</xdr:colOff>
      <xdr:row>11</xdr:row>
      <xdr:rowOff>5715</xdr:rowOff>
    </xdr:from>
    <xdr:to>
      <xdr:col>9</xdr:col>
      <xdr:colOff>88900</xdr:colOff>
      <xdr:row>12</xdr:row>
      <xdr:rowOff>273050</xdr:rowOff>
    </xdr:to>
    <xdr:sp macro="" textlink="">
      <xdr:nvSpPr>
        <xdr:cNvPr id="21" name="TextBox 1">
          <a:extLst>
            <a:ext uri="{FF2B5EF4-FFF2-40B4-BE49-F238E27FC236}">
              <a16:creationId xmlns:a16="http://schemas.microsoft.com/office/drawing/2014/main" id="{6D3B08AA-380E-46F9-A1FF-D5F5D0F43B1F}"/>
            </a:ext>
          </a:extLst>
        </xdr:cNvPr>
        <xdr:cNvSpPr txBox="1"/>
      </xdr:nvSpPr>
      <xdr:spPr>
        <a:xfrm>
          <a:off x="431800" y="1993265"/>
          <a:ext cx="5651500" cy="45148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Individual resource characteristics</a:t>
          </a:r>
          <a:r>
            <a:rPr lang="en-US" sz="1100" baseline="0"/>
            <a:t> are considered commercially sensitive confidential information. PacifiCorp has aggregated the information by technology type. </a:t>
          </a:r>
          <a:endParaRPr lang="en-US" sz="1100"/>
        </a:p>
      </xdr:txBody>
    </xdr:sp>
    <xdr:clientData/>
  </xdr:twoCellAnchor>
  <xdr:twoCellAnchor>
    <xdr:from>
      <xdr:col>3</xdr:col>
      <xdr:colOff>79374</xdr:colOff>
      <xdr:row>6</xdr:row>
      <xdr:rowOff>15875</xdr:rowOff>
    </xdr:from>
    <xdr:to>
      <xdr:col>9</xdr:col>
      <xdr:colOff>88900</xdr:colOff>
      <xdr:row>7</xdr:row>
      <xdr:rowOff>266700</xdr:rowOff>
    </xdr:to>
    <xdr:sp macro="" textlink="">
      <xdr:nvSpPr>
        <xdr:cNvPr id="3" name="TextBox 1">
          <a:extLst>
            <a:ext uri="{FF2B5EF4-FFF2-40B4-BE49-F238E27FC236}">
              <a16:creationId xmlns:a16="http://schemas.microsoft.com/office/drawing/2014/main" id="{339F58A9-DEAA-462C-AC49-3C2C32C80191}"/>
            </a:ext>
          </a:extLst>
        </xdr:cNvPr>
        <xdr:cNvSpPr txBox="1"/>
      </xdr:nvSpPr>
      <xdr:spPr>
        <a:xfrm>
          <a:off x="511174" y="1120775"/>
          <a:ext cx="5572126" cy="43497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For</a:t>
          </a:r>
          <a:r>
            <a:rPr lang="en-US" sz="1100" baseline="0"/>
            <a:t> a complete list of individual resource emission rates please r</a:t>
          </a:r>
          <a:r>
            <a:rPr lang="en-US" sz="1100"/>
            <a:t>efer to DEQ</a:t>
          </a:r>
          <a:r>
            <a:rPr lang="en-US" sz="1100" baseline="0"/>
            <a:t> emissions factor guidance</a:t>
          </a:r>
          <a:r>
            <a:rPr lang="en-US" sz="1100"/>
            <a:t>: https://www.oregon.gov/deq/ghgp/Documents/HB2021-EmissionFactors.xlsx.</a:t>
          </a:r>
          <a:r>
            <a:rPr lang="en-US" sz="1100" baseline="0"/>
            <a:t> </a:t>
          </a:r>
          <a:endParaRPr lang="en-US" sz="1100"/>
        </a:p>
        <a:p>
          <a:endParaRPr lang="en-US" sz="1100"/>
        </a:p>
      </xdr:txBody>
    </xdr:sp>
    <xdr:clientData/>
  </xdr:twoCellAnchor>
  <xdr:twoCellAnchor>
    <xdr:from>
      <xdr:col>0</xdr:col>
      <xdr:colOff>0</xdr:colOff>
      <xdr:row>21</xdr:row>
      <xdr:rowOff>101600</xdr:rowOff>
    </xdr:from>
    <xdr:to>
      <xdr:col>2</xdr:col>
      <xdr:colOff>1028700</xdr:colOff>
      <xdr:row>22</xdr:row>
      <xdr:rowOff>377824</xdr:rowOff>
    </xdr:to>
    <xdr:sp macro="" textlink="">
      <xdr:nvSpPr>
        <xdr:cNvPr id="5" name="TextBox 1">
          <a:extLst>
            <a:ext uri="{FF2B5EF4-FFF2-40B4-BE49-F238E27FC236}">
              <a16:creationId xmlns:a16="http://schemas.microsoft.com/office/drawing/2014/main" id="{322DE92B-CBF7-4BBB-8F90-297D7BCC2D69}"/>
            </a:ext>
          </a:extLst>
        </xdr:cNvPr>
        <xdr:cNvSpPr txBox="1"/>
      </xdr:nvSpPr>
      <xdr:spPr>
        <a:xfrm>
          <a:off x="0" y="4229100"/>
          <a:ext cx="2324100" cy="460374"/>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a:t>
          </a:r>
          <a:r>
            <a:rPr lang="en-US" sz="1100" baseline="0"/>
            <a:t> reported in this section is Oregon allocated.</a:t>
          </a:r>
          <a:endParaRPr lang="en-US" sz="1100"/>
        </a:p>
      </xdr:txBody>
    </xdr:sp>
    <xdr:clientData/>
  </xdr:twoCellAnchor>
  <xdr:twoCellAnchor>
    <xdr:from>
      <xdr:col>1</xdr:col>
      <xdr:colOff>-1</xdr:colOff>
      <xdr:row>32</xdr:row>
      <xdr:rowOff>0</xdr:rowOff>
    </xdr:from>
    <xdr:to>
      <xdr:col>16</xdr:col>
      <xdr:colOff>867833</xdr:colOff>
      <xdr:row>33</xdr:row>
      <xdr:rowOff>0</xdr:rowOff>
    </xdr:to>
    <xdr:sp macro="" textlink="">
      <xdr:nvSpPr>
        <xdr:cNvPr id="6" name="TextBox 28">
          <a:extLst>
            <a:ext uri="{FF2B5EF4-FFF2-40B4-BE49-F238E27FC236}">
              <a16:creationId xmlns:a16="http://schemas.microsoft.com/office/drawing/2014/main" id="{05165A3A-AA2E-4E96-B7FA-C7D9318F4F4E}"/>
            </a:ext>
          </a:extLst>
        </xdr:cNvPr>
        <xdr:cNvSpPr txBox="1"/>
      </xdr:nvSpPr>
      <xdr:spPr>
        <a:xfrm>
          <a:off x="433916" y="7620000"/>
          <a:ext cx="16689917" cy="17991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r>
            <a:rPr lang="en-US" sz="1100"/>
            <a:t>2022</a:t>
          </a:r>
          <a:r>
            <a:rPr lang="en-US" sz="1100" baseline="0"/>
            <a:t> data is u</a:t>
          </a:r>
          <a:r>
            <a:rPr lang="en-US" sz="1100"/>
            <a:t>navailable as of 6/2/2023. Third Party Verification will conclude in August 2023.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427736</xdr:colOff>
      <xdr:row>8</xdr:row>
      <xdr:rowOff>12540</xdr:rowOff>
    </xdr:from>
    <xdr:to>
      <xdr:col>15</xdr:col>
      <xdr:colOff>650875</xdr:colOff>
      <xdr:row>11</xdr:row>
      <xdr:rowOff>0</xdr:rowOff>
    </xdr:to>
    <xdr:sp macro="" textlink="">
      <xdr:nvSpPr>
        <xdr:cNvPr id="150" name="TextBox 6">
          <a:extLst>
            <a:ext uri="{FF2B5EF4-FFF2-40B4-BE49-F238E27FC236}">
              <a16:creationId xmlns:a16="http://schemas.microsoft.com/office/drawing/2014/main" id="{C78647EB-6520-4D99-8F52-7B4A7AAE87E8}"/>
            </a:ext>
          </a:extLst>
        </xdr:cNvPr>
        <xdr:cNvSpPr txBox="1"/>
      </xdr:nvSpPr>
      <xdr:spPr>
        <a:xfrm>
          <a:off x="2554986" y="1282540"/>
          <a:ext cx="10541889" cy="65421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a:t>Historical emissions as reported to DEQ </a:t>
          </a:r>
          <a:r>
            <a:rPr lang="en-US" sz="1100" b="0" i="0" u="sng" strike="noStrike">
              <a:solidFill>
                <a:schemeClr val="dk1"/>
              </a:solidFill>
              <a:effectLst/>
              <a:latin typeface="+mn-lt"/>
              <a:ea typeface="+mn-ea"/>
              <a:cs typeface="+mn-cs"/>
              <a:hlinkClick xmlns:r="http://schemas.openxmlformats.org/officeDocument/2006/relationships" r:id=""/>
            </a:rPr>
            <a:t>Department of Environmental Quality : Greenhouse Gas Em issions Reported to DEQ : Action on Climate Change : State of Oregon</a:t>
          </a:r>
          <a:r>
            <a:rPr lang="en-US" sz="1100" b="0" i="0" u="sng" strike="noStrike">
              <a:solidFill>
                <a:schemeClr val="dk1"/>
              </a:solidFill>
              <a:effectLst/>
              <a:latin typeface="+mn-lt"/>
              <a:ea typeface="+mn-ea"/>
              <a:cs typeface="+mn-cs"/>
            </a:rPr>
            <a:t>. </a:t>
          </a:r>
          <a:r>
            <a:rPr lang="en-US"/>
            <a:t>The breakout by source type is estimated using</a:t>
          </a:r>
          <a:r>
            <a:rPr lang="en-US" baseline="0"/>
            <a:t> total system energy mix. This approximation is due to PacifiCorp's unique multi-jurisdictional reporting requirement.  </a:t>
          </a:r>
          <a:r>
            <a:rPr lang="en-US" sz="1100" baseline="0">
              <a:solidFill>
                <a:schemeClr val="dk1"/>
              </a:solidFill>
              <a:effectLst/>
              <a:latin typeface="+mn-lt"/>
              <a:ea typeface="+mn-ea"/>
              <a:cs typeface="+mn-cs"/>
            </a:rPr>
            <a:t>Biogenic emissions and emissions associated with QFs are e</a:t>
          </a:r>
          <a:r>
            <a:rPr lang="en-US" sz="1100">
              <a:solidFill>
                <a:schemeClr val="dk1"/>
              </a:solidFill>
              <a:effectLst/>
              <a:latin typeface="+mn-lt"/>
              <a:ea typeface="+mn-ea"/>
              <a:cs typeface="+mn-cs"/>
            </a:rPr>
            <a:t>xcluded.</a:t>
          </a:r>
          <a:endParaRPr lang="en-US" sz="1100"/>
        </a:p>
      </xdr:txBody>
    </xdr:sp>
    <xdr:clientData/>
  </xdr:twoCellAnchor>
  <xdr:twoCellAnchor>
    <xdr:from>
      <xdr:col>1</xdr:col>
      <xdr:colOff>201783</xdr:colOff>
      <xdr:row>8</xdr:row>
      <xdr:rowOff>18520</xdr:rowOff>
    </xdr:from>
    <xdr:to>
      <xdr:col>3</xdr:col>
      <xdr:colOff>264583</xdr:colOff>
      <xdr:row>10</xdr:row>
      <xdr:rowOff>15875</xdr:rowOff>
    </xdr:to>
    <xdr:sp macro="" textlink="">
      <xdr:nvSpPr>
        <xdr:cNvPr id="130" name="TextBox 1">
          <a:extLst>
            <a:ext uri="{FF2B5EF4-FFF2-40B4-BE49-F238E27FC236}">
              <a16:creationId xmlns:a16="http://schemas.microsoft.com/office/drawing/2014/main" id="{380F16D5-3F74-4011-8BD1-5A2CFEF32C75}"/>
            </a:ext>
          </a:extLst>
        </xdr:cNvPr>
        <xdr:cNvSpPr txBox="1"/>
      </xdr:nvSpPr>
      <xdr:spPr>
        <a:xfrm>
          <a:off x="614533" y="1288520"/>
          <a:ext cx="1777300" cy="50535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a:t>
          </a:r>
          <a:r>
            <a:rPr lang="en-US" sz="1100" baseline="0"/>
            <a:t> reported in this section is Oregon allocated.</a:t>
          </a:r>
          <a:endParaRPr lang="en-US" sz="1100"/>
        </a:p>
      </xdr:txBody>
    </xdr:sp>
    <xdr:clientData/>
  </xdr:twoCellAnchor>
  <xdr:twoCellAnchor>
    <xdr:from>
      <xdr:col>1</xdr:col>
      <xdr:colOff>21296</xdr:colOff>
      <xdr:row>17</xdr:row>
      <xdr:rowOff>23811</xdr:rowOff>
    </xdr:from>
    <xdr:to>
      <xdr:col>31</xdr:col>
      <xdr:colOff>23811</xdr:colOff>
      <xdr:row>17</xdr:row>
      <xdr:rowOff>182563</xdr:rowOff>
    </xdr:to>
    <xdr:sp macro="" textlink="">
      <xdr:nvSpPr>
        <xdr:cNvPr id="135" name="TextBox 1">
          <a:extLst>
            <a:ext uri="{FF2B5EF4-FFF2-40B4-BE49-F238E27FC236}">
              <a16:creationId xmlns:a16="http://schemas.microsoft.com/office/drawing/2014/main" id="{83A4E205-7F76-4078-946C-09DE583A45EF}"/>
            </a:ext>
          </a:extLst>
        </xdr:cNvPr>
        <xdr:cNvSpPr txBox="1"/>
      </xdr:nvSpPr>
      <xdr:spPr>
        <a:xfrm>
          <a:off x="664234" y="4063999"/>
          <a:ext cx="51723265" cy="15875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r>
            <a:rPr lang="en-US" sz="1200"/>
            <a:t>2022</a:t>
          </a:r>
          <a:r>
            <a:rPr lang="en-US" sz="1200" baseline="0"/>
            <a:t> data is u</a:t>
          </a:r>
          <a:r>
            <a:rPr lang="en-US" sz="1200"/>
            <a:t>navailable as of 6/2/2023. Third Party Verification will conclude in August 2023.</a:t>
          </a:r>
        </a:p>
      </xdr:txBody>
    </xdr:sp>
    <xdr:clientData/>
  </xdr:twoCellAnchor>
  <xdr:twoCellAnchor>
    <xdr:from>
      <xdr:col>1</xdr:col>
      <xdr:colOff>15874</xdr:colOff>
      <xdr:row>46</xdr:row>
      <xdr:rowOff>31750</xdr:rowOff>
    </xdr:from>
    <xdr:to>
      <xdr:col>31</xdr:col>
      <xdr:colOff>18389</xdr:colOff>
      <xdr:row>46</xdr:row>
      <xdr:rowOff>190502</xdr:rowOff>
    </xdr:to>
    <xdr:sp macro="" textlink="">
      <xdr:nvSpPr>
        <xdr:cNvPr id="151" name="TextBox 1">
          <a:extLst>
            <a:ext uri="{FF2B5EF4-FFF2-40B4-BE49-F238E27FC236}">
              <a16:creationId xmlns:a16="http://schemas.microsoft.com/office/drawing/2014/main" id="{2FC102C4-9E6F-438F-A050-1A142A394F11}"/>
            </a:ext>
          </a:extLst>
        </xdr:cNvPr>
        <xdr:cNvSpPr txBox="1"/>
      </xdr:nvSpPr>
      <xdr:spPr>
        <a:xfrm>
          <a:off x="658812" y="10279063"/>
          <a:ext cx="29117265" cy="15875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r>
            <a:rPr lang="en-US" sz="1200"/>
            <a:t>2022</a:t>
          </a:r>
          <a:r>
            <a:rPr lang="en-US" sz="1200" baseline="0"/>
            <a:t> data is u</a:t>
          </a:r>
          <a:r>
            <a:rPr lang="en-US" sz="1200"/>
            <a:t>navailable as of 6/2/2023. Third Party Verification will conclude in August 2023.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163981</xdr:rowOff>
    </xdr:from>
    <xdr:to>
      <xdr:col>1</xdr:col>
      <xdr:colOff>1405451</xdr:colOff>
      <xdr:row>6</xdr:row>
      <xdr:rowOff>15875</xdr:rowOff>
    </xdr:to>
    <xdr:sp macro="" textlink="">
      <xdr:nvSpPr>
        <xdr:cNvPr id="3" name="TextBox 1">
          <a:extLst>
            <a:ext uri="{FF2B5EF4-FFF2-40B4-BE49-F238E27FC236}">
              <a16:creationId xmlns:a16="http://schemas.microsoft.com/office/drawing/2014/main" id="{14472C2C-343E-4527-B422-A0579EC645CC}"/>
            </a:ext>
          </a:extLst>
        </xdr:cNvPr>
        <xdr:cNvSpPr txBox="1"/>
      </xdr:nvSpPr>
      <xdr:spPr>
        <a:xfrm>
          <a:off x="0" y="1275231"/>
          <a:ext cx="2008701" cy="455144"/>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a:t>
          </a:r>
          <a:r>
            <a:rPr lang="en-US" sz="1100" baseline="0"/>
            <a:t> reported in this section is Oregon allocated.</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7675</xdr:colOff>
      <xdr:row>9</xdr:row>
      <xdr:rowOff>32281</xdr:rowOff>
    </xdr:from>
    <xdr:to>
      <xdr:col>7</xdr:col>
      <xdr:colOff>21167</xdr:colOff>
      <xdr:row>10</xdr:row>
      <xdr:rowOff>328085</xdr:rowOff>
    </xdr:to>
    <xdr:sp macro="" textlink="">
      <xdr:nvSpPr>
        <xdr:cNvPr id="251" name="TextBox 7">
          <a:extLst>
            <a:ext uri="{FF2B5EF4-FFF2-40B4-BE49-F238E27FC236}">
              <a16:creationId xmlns:a16="http://schemas.microsoft.com/office/drawing/2014/main" id="{631EC0A5-5E01-4811-9BD7-0A1E6ED86135}"/>
            </a:ext>
          </a:extLst>
        </xdr:cNvPr>
        <xdr:cNvSpPr txBox="1"/>
      </xdr:nvSpPr>
      <xdr:spPr>
        <a:xfrm>
          <a:off x="7675" y="2170114"/>
          <a:ext cx="14629075" cy="486304"/>
        </a:xfrm>
        <a:prstGeom prst="rect">
          <a:avLst/>
        </a:prstGeom>
        <a:ln/>
      </xdr:spPr>
      <xdr:style>
        <a:lnRef idx="1">
          <a:schemeClr val="accent5"/>
        </a:lnRef>
        <a:fillRef idx="2">
          <a:schemeClr val="accent5"/>
        </a:fillRef>
        <a:effectRef idx="1">
          <a:schemeClr val="accent5"/>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b="0" i="0" u="none" strike="noStrike">
              <a:solidFill>
                <a:schemeClr val="dk1"/>
              </a:solidFill>
              <a:effectLst/>
              <a:latin typeface="+mn-lt"/>
              <a:ea typeface="+mn-ea"/>
              <a:cs typeface="+mn-cs"/>
            </a:rPr>
            <a:t>All reported MWh/RECs in this table are</a:t>
          </a:r>
          <a:r>
            <a:rPr lang="en-US" sz="1100" b="0" i="0" u="none" strike="noStrike" baseline="0">
              <a:solidFill>
                <a:schemeClr val="dk1"/>
              </a:solidFill>
              <a:effectLst/>
              <a:latin typeface="+mn-lt"/>
              <a:ea typeface="+mn-ea"/>
              <a:cs typeface="+mn-cs"/>
            </a:rPr>
            <a:t> Oregon-allocated MWh/RECs and are based on</a:t>
          </a:r>
          <a:r>
            <a:rPr lang="en-US" sz="1100" b="0" i="0" u="none" strike="noStrike">
              <a:solidFill>
                <a:schemeClr val="dk1"/>
              </a:solidFill>
              <a:effectLst/>
              <a:latin typeface="+mn-lt"/>
              <a:ea typeface="+mn-ea"/>
              <a:cs typeface="+mn-cs"/>
            </a:rPr>
            <a:t> the definition of renewable as described in ORS 469A.025.</a:t>
          </a:r>
          <a:r>
            <a:rPr lang="en-US" b="0"/>
            <a:t> </a:t>
          </a:r>
        </a:p>
        <a:p>
          <a:r>
            <a:rPr lang="en-US" sz="1100" b="0" baseline="0"/>
            <a:t>For all forecasted REC quantities in the tables below, PacifiCorp shows the forecasted REC retirements.  Actual retirements have to occur after the generation has occured and RECs are created in the Western Renewable Energy Gneration Informaion System (WREGIS).</a:t>
          </a:r>
        </a:p>
      </xdr:txBody>
    </xdr:sp>
    <xdr:clientData/>
  </xdr:twoCellAnchor>
  <xdr:twoCellAnchor>
    <xdr:from>
      <xdr:col>0</xdr:col>
      <xdr:colOff>71282</xdr:colOff>
      <xdr:row>7</xdr:row>
      <xdr:rowOff>175469</xdr:rowOff>
    </xdr:from>
    <xdr:to>
      <xdr:col>6</xdr:col>
      <xdr:colOff>2317750</xdr:colOff>
      <xdr:row>8</xdr:row>
      <xdr:rowOff>15874</xdr:rowOff>
    </xdr:to>
    <xdr:sp macro="" textlink="">
      <xdr:nvSpPr>
        <xdr:cNvPr id="252" name="TextBox 7">
          <a:extLst>
            <a:ext uri="{FF2B5EF4-FFF2-40B4-BE49-F238E27FC236}">
              <a16:creationId xmlns:a16="http://schemas.microsoft.com/office/drawing/2014/main" id="{8077E175-921D-4EF9-9230-DADC21D1C021}"/>
            </a:ext>
          </a:extLst>
        </xdr:cNvPr>
        <xdr:cNvSpPr txBox="1"/>
      </xdr:nvSpPr>
      <xdr:spPr>
        <a:xfrm>
          <a:off x="71282" y="1508969"/>
          <a:ext cx="14486093" cy="443655"/>
        </a:xfrm>
        <a:prstGeom prst="rect">
          <a:avLst/>
        </a:prstGeom>
        <a:ln/>
      </xdr:spPr>
      <xdr:style>
        <a:lnRef idx="1">
          <a:schemeClr val="accent5"/>
        </a:lnRef>
        <a:fillRef idx="2">
          <a:schemeClr val="accent5"/>
        </a:fillRef>
        <a:effectRef idx="1">
          <a:schemeClr val="accent5"/>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b="0" baseline="0"/>
            <a:t>A portion of Oregon's system is partially served by nonemitting energy enabled by customer voluntary programs, and the Company does not retain REC claims from this generation. The quanity of load associated with these customer programs is considered commercially sensitive and is not disclosed.</a:t>
          </a:r>
        </a:p>
      </xdr:txBody>
    </xdr:sp>
    <xdr:clientData/>
  </xdr:twoCellAnchor>
  <xdr:twoCellAnchor>
    <xdr:from>
      <xdr:col>6</xdr:col>
      <xdr:colOff>123825</xdr:colOff>
      <xdr:row>13</xdr:row>
      <xdr:rowOff>354806</xdr:rowOff>
    </xdr:from>
    <xdr:to>
      <xdr:col>6</xdr:col>
      <xdr:colOff>2314575</xdr:colOff>
      <xdr:row>34</xdr:row>
      <xdr:rowOff>45243</xdr:rowOff>
    </xdr:to>
    <xdr:sp macro="" textlink="">
      <xdr:nvSpPr>
        <xdr:cNvPr id="255" name="TextBox 7">
          <a:extLst>
            <a:ext uri="{FF2B5EF4-FFF2-40B4-BE49-F238E27FC236}">
              <a16:creationId xmlns:a16="http://schemas.microsoft.com/office/drawing/2014/main" id="{C11091CC-4DCD-43B8-B57A-BE82C8C557A0}"/>
            </a:ext>
            <a:ext uri="{147F2762-F138-4A5C-976F-8EAC2B608ADB}">
              <a16:predDERef xmlns:a16="http://schemas.microsoft.com/office/drawing/2014/main" pred="{8077E175-921D-4EF9-9230-DADC21D1C021}"/>
            </a:ext>
          </a:extLst>
        </xdr:cNvPr>
        <xdr:cNvSpPr txBox="1"/>
      </xdr:nvSpPr>
      <xdr:spPr>
        <a:xfrm>
          <a:off x="12382500" y="3545681"/>
          <a:ext cx="2190750" cy="3881437"/>
        </a:xfrm>
        <a:prstGeom prst="rect">
          <a:avLst/>
        </a:prstGeom>
        <a:ln/>
      </xdr:spPr>
      <xdr:style>
        <a:lnRef idx="1">
          <a:schemeClr val="accent5"/>
        </a:lnRef>
        <a:fillRef idx="2">
          <a:schemeClr val="accent5"/>
        </a:fillRef>
        <a:effectRef idx="1">
          <a:schemeClr val="accent5"/>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b="0" baseline="0">
              <a:solidFill>
                <a:schemeClr val="dk1"/>
              </a:solidFill>
              <a:effectLst/>
              <a:latin typeface="+mn-lt"/>
              <a:ea typeface="+mn-ea"/>
              <a:cs typeface="+mn-cs"/>
            </a:rPr>
            <a:t>A portion of Oregon's system is partially served by nonemitting energy enabled by customer voluntary programs, and the Company does not retain REC claims from this generation. The quanity of load associated with these customer programs is considered commercially sensitive and is not disclosed.</a:t>
          </a:r>
          <a:endParaRPr lang="en-US">
            <a:effectLst/>
          </a:endParaRPr>
        </a:p>
      </xdr:txBody>
    </xdr:sp>
    <xdr:clientData/>
  </xdr:twoCellAnchor>
  <xdr:twoCellAnchor>
    <xdr:from>
      <xdr:col>6</xdr:col>
      <xdr:colOff>154778</xdr:colOff>
      <xdr:row>38</xdr:row>
      <xdr:rowOff>0</xdr:rowOff>
    </xdr:from>
    <xdr:to>
      <xdr:col>6</xdr:col>
      <xdr:colOff>2536028</xdr:colOff>
      <xdr:row>57</xdr:row>
      <xdr:rowOff>142875</xdr:rowOff>
    </xdr:to>
    <xdr:sp macro="" textlink="">
      <xdr:nvSpPr>
        <xdr:cNvPr id="12" name="TextBox 7">
          <a:extLst>
            <a:ext uri="{FF2B5EF4-FFF2-40B4-BE49-F238E27FC236}">
              <a16:creationId xmlns:a16="http://schemas.microsoft.com/office/drawing/2014/main" id="{A99A8C17-4258-4997-A8DB-28DC82D78779}"/>
            </a:ext>
          </a:extLst>
        </xdr:cNvPr>
        <xdr:cNvSpPr txBox="1"/>
      </xdr:nvSpPr>
      <xdr:spPr>
        <a:xfrm>
          <a:off x="13204028" y="8334375"/>
          <a:ext cx="2381250" cy="3762375"/>
        </a:xfrm>
        <a:prstGeom prst="rect">
          <a:avLst/>
        </a:prstGeom>
        <a:ln/>
      </xdr:spPr>
      <xdr:style>
        <a:lnRef idx="1">
          <a:schemeClr val="accent5"/>
        </a:lnRef>
        <a:fillRef idx="2">
          <a:schemeClr val="accent5"/>
        </a:fillRef>
        <a:effectRef idx="1">
          <a:schemeClr val="accent5"/>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b="0" baseline="0">
              <a:solidFill>
                <a:schemeClr val="dk1"/>
              </a:solidFill>
              <a:effectLst/>
              <a:latin typeface="+mn-lt"/>
              <a:ea typeface="+mn-ea"/>
              <a:cs typeface="+mn-cs"/>
            </a:rPr>
            <a:t>A portion of Oregon's system is partially served by nonemitting energy enabled by customer voluntary programs, whereby the company does not retain REC claims. The quanity of load associated with these customer programs is considered commercially sensitive and is not disclosed.</a:t>
          </a:r>
          <a:endParaRPr lang="en-US">
            <a:effectLst/>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Ikeda, Teri (PacifiCorp)" id="{482E31F1-0D06-4E1F-8622-11BC266661C0}" userId="Teri.Ikeda@PacifiCorp.com" providerId="PeoplePicker"/>
  <person displayName="Harvey, Ryan (PacifiCorp)" id="{646C969C-35BC-47F0-A963-7C5360153A7D}" userId="Ryan.Harvey@pacificorp.com" providerId="PeoplePicker"/>
  <person displayName="Brewer, April (PacifiCorp)" id="{0BB3F828-D5EA-48A6-93AF-E338150911D5}" userId="April.Brewer@pacificorp.com" providerId="PeoplePicker"/>
  <person displayName="Ghosh, Rohini (PacifiCorp)" id="{65A532C4-AC24-446B-A484-0056828F8C24}" userId="S::Rohini.Ghosh@PacifiCorp.com::d5373ac0-d6a0-4255-b969-7d3d392b745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27" dT="2023-05-24T18:51:04.99" personId="{65A532C4-AC24-446B-A484-0056828F8C24}" id="{060B78FA-4C26-4DA1-A00B-4A047966CF39}">
    <text>I am not sure if these proxy CBREs should be called system or voluntary
@Harvey, Ryan (PacifiCorp) @Ikeda, Teri (PacifiCorp) @Brewer, April (PacifiCorp)</text>
    <mentions>
      <mention mentionpersonId="{646C969C-35BC-47F0-A963-7C5360153A7D}" mentionId="{DC618360-7B8D-4B2A-B575-00845EFBBC10}" startIndex="73" length="26"/>
      <mention mentionpersonId="{482E31F1-0D06-4E1F-8622-11BC266661C0}" mentionId="{77C41094-267C-4DA1-9023-FFF2AE61A554}" startIndex="100" length="25"/>
      <mention mentionpersonId="{0BB3F828-D5EA-48A6-93AF-E338150911D5}" mentionId="{A9DDA69E-9766-4180-96EE-5E2965827F01}" startIndex="126" length="27"/>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80B4B-08DC-4AD4-B8FF-A9C283015BFD}">
  <sheetPr>
    <tabColor theme="2" tint="-9.9978637043366805E-2"/>
  </sheetPr>
  <dimension ref="A1:AW388"/>
  <sheetViews>
    <sheetView view="pageBreakPreview" topLeftCell="A149" zoomScale="110" zoomScaleNormal="80" zoomScaleSheetLayoutView="110" workbookViewId="0">
      <selection activeCell="G162" sqref="G162"/>
    </sheetView>
  </sheetViews>
  <sheetFormatPr defaultColWidth="9.140625" defaultRowHeight="15"/>
  <cols>
    <col min="1" max="9" width="14.42578125" style="3" customWidth="1"/>
    <col min="10" max="14" width="13.42578125" style="3" bestFit="1" customWidth="1"/>
    <col min="15" max="15" width="12.28515625" style="3" bestFit="1" customWidth="1"/>
    <col min="16" max="29" width="13.42578125" style="3" bestFit="1" customWidth="1"/>
    <col min="30" max="31" width="9.7109375" style="3" bestFit="1" customWidth="1"/>
    <col min="32" max="32" width="12.28515625" style="3" bestFit="1" customWidth="1"/>
    <col min="33" max="35" width="11.28515625" style="3" bestFit="1" customWidth="1"/>
    <col min="36" max="37" width="13.42578125" style="3" bestFit="1" customWidth="1"/>
    <col min="38" max="38" width="11.28515625" style="3" bestFit="1" customWidth="1"/>
    <col min="39" max="39" width="13.42578125" style="3" bestFit="1" customWidth="1"/>
    <col min="40" max="40" width="11.28515625" style="3" bestFit="1" customWidth="1"/>
    <col min="41" max="43" width="13.42578125" style="3" bestFit="1" customWidth="1"/>
    <col min="44" max="44" width="12.28515625" style="3" bestFit="1" customWidth="1"/>
    <col min="45" max="45" width="13.42578125" style="3" bestFit="1" customWidth="1"/>
    <col min="46" max="48" width="12.28515625" style="3" bestFit="1" customWidth="1"/>
    <col min="49" max="49" width="9.5703125" style="3" bestFit="1" customWidth="1"/>
    <col min="50" max="16384" width="9.140625" style="3"/>
  </cols>
  <sheetData>
    <row r="1" spans="1:49">
      <c r="A1" s="2" t="s">
        <v>0</v>
      </c>
    </row>
    <row r="2" spans="1:49" ht="29.45" customHeight="1">
      <c r="A2" s="84" t="s">
        <v>1</v>
      </c>
      <c r="B2" s="84"/>
      <c r="C2" s="84"/>
      <c r="D2" s="84"/>
      <c r="E2" s="84"/>
      <c r="F2" s="84"/>
      <c r="G2" s="84"/>
      <c r="H2" s="84"/>
      <c r="I2" s="84"/>
    </row>
    <row r="3" spans="1:49" ht="27.6" customHeight="1">
      <c r="A3" s="84" t="s">
        <v>2</v>
      </c>
      <c r="B3" s="84"/>
      <c r="C3" s="84"/>
      <c r="D3" s="84"/>
      <c r="E3" s="84"/>
      <c r="F3" s="84"/>
      <c r="G3" s="84"/>
      <c r="H3" s="84"/>
      <c r="I3" s="84"/>
    </row>
    <row r="4" spans="1:49">
      <c r="A4" s="3" t="s">
        <v>3</v>
      </c>
    </row>
    <row r="5" spans="1:49" ht="27.95" customHeight="1">
      <c r="A5" s="1"/>
      <c r="B5" s="1"/>
      <c r="C5" s="1"/>
      <c r="D5" s="1"/>
      <c r="E5" s="1"/>
      <c r="F5" s="1"/>
      <c r="G5" s="1"/>
      <c r="H5" s="1"/>
      <c r="I5" s="1"/>
    </row>
    <row r="6" spans="1:49">
      <c r="A6" s="3">
        <v>1</v>
      </c>
      <c r="B6" s="3" t="str">
        <f ca="1">OFFSET(Portfolios!$B$8,A6,0)</f>
        <v>CEP Portfolio-Pathway 1</v>
      </c>
    </row>
    <row r="7" spans="1:49" ht="30">
      <c r="B7" s="42"/>
      <c r="C7" s="54" t="s">
        <v>4</v>
      </c>
      <c r="D7" s="42"/>
      <c r="E7" s="42"/>
      <c r="F7" s="42"/>
      <c r="G7" s="42"/>
      <c r="H7" s="42"/>
      <c r="I7" s="42"/>
    </row>
    <row r="8" spans="1:49" ht="45">
      <c r="A8" s="51" t="s">
        <v>5</v>
      </c>
      <c r="B8" s="54" t="s">
        <v>6</v>
      </c>
      <c r="C8" s="54" t="s">
        <v>7</v>
      </c>
      <c r="D8" s="54" t="s">
        <v>8</v>
      </c>
      <c r="E8" s="55" t="s">
        <v>9</v>
      </c>
      <c r="F8" s="55" t="s">
        <v>10</v>
      </c>
      <c r="G8" s="55" t="s">
        <v>11</v>
      </c>
      <c r="H8" s="55" t="s">
        <v>12</v>
      </c>
      <c r="I8" s="55" t="s">
        <v>13</v>
      </c>
      <c r="J8" s="27"/>
    </row>
    <row r="9" spans="1:49">
      <c r="A9" s="3">
        <v>2023</v>
      </c>
      <c r="B9" s="15">
        <v>10826667.188960718</v>
      </c>
      <c r="C9" s="15">
        <v>550442.14648232004</v>
      </c>
      <c r="D9" s="15">
        <v>0</v>
      </c>
      <c r="E9" s="15">
        <v>1957541.0667159369</v>
      </c>
      <c r="F9" s="15">
        <v>0</v>
      </c>
      <c r="G9" s="15">
        <v>8658283.9408315327</v>
      </c>
      <c r="H9" s="15">
        <v>210842.18141324585</v>
      </c>
      <c r="I9" s="15">
        <v>0</v>
      </c>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row>
    <row r="10" spans="1:49">
      <c r="A10" s="3">
        <f>A9+1</f>
        <v>2024</v>
      </c>
      <c r="B10" s="15">
        <v>10140040.420414034</v>
      </c>
      <c r="C10" s="15">
        <v>872854.28217784117</v>
      </c>
      <c r="D10" s="15">
        <v>0</v>
      </c>
      <c r="E10" s="15">
        <v>2154639.1634018244</v>
      </c>
      <c r="F10" s="15">
        <v>371992.22844411014</v>
      </c>
      <c r="G10" s="15">
        <v>7444796.2015431738</v>
      </c>
      <c r="H10" s="15">
        <v>168612.82702492716</v>
      </c>
      <c r="I10" s="15">
        <v>0</v>
      </c>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row>
    <row r="11" spans="1:49">
      <c r="A11" s="3">
        <f t="shared" ref="A11:A28" si="0">A10+1</f>
        <v>2025</v>
      </c>
      <c r="B11" s="15">
        <v>8271222.5228808606</v>
      </c>
      <c r="C11" s="15">
        <v>620539.31920191855</v>
      </c>
      <c r="D11" s="15">
        <v>0</v>
      </c>
      <c r="E11" s="15">
        <v>2260272.9355058572</v>
      </c>
      <c r="F11" s="15">
        <v>531352.64679323416</v>
      </c>
      <c r="G11" s="15">
        <v>5479596.9405817706</v>
      </c>
      <c r="H11" s="15">
        <v>0</v>
      </c>
      <c r="I11" s="15">
        <v>0</v>
      </c>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row>
    <row r="12" spans="1:49">
      <c r="A12" s="3">
        <f t="shared" si="0"/>
        <v>2026</v>
      </c>
      <c r="B12" s="15">
        <v>5474643.862011835</v>
      </c>
      <c r="C12" s="15">
        <v>925692.36817934073</v>
      </c>
      <c r="D12" s="15">
        <v>0</v>
      </c>
      <c r="E12" s="15">
        <v>1911639.7562115754</v>
      </c>
      <c r="F12" s="15">
        <v>260706.37734003423</v>
      </c>
      <c r="G12" s="15">
        <v>3302297.7284602243</v>
      </c>
      <c r="H12" s="15">
        <v>0</v>
      </c>
      <c r="I12" s="15">
        <v>0</v>
      </c>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row>
    <row r="13" spans="1:49">
      <c r="A13" s="3">
        <f t="shared" si="0"/>
        <v>2027</v>
      </c>
      <c r="B13" s="15">
        <v>6107264.2925396832</v>
      </c>
      <c r="C13" s="15">
        <v>958671.92880496255</v>
      </c>
      <c r="D13" s="15">
        <v>0</v>
      </c>
      <c r="E13" s="15">
        <v>1838912.2540530812</v>
      </c>
      <c r="F13" s="15">
        <v>441041.17611709813</v>
      </c>
      <c r="G13" s="15">
        <v>3827310.8623695043</v>
      </c>
      <c r="H13" s="15">
        <v>0</v>
      </c>
      <c r="I13" s="15">
        <v>0</v>
      </c>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row>
    <row r="14" spans="1:49">
      <c r="A14" s="3">
        <f t="shared" si="0"/>
        <v>2028</v>
      </c>
      <c r="B14" s="15">
        <v>5924199.9844953492</v>
      </c>
      <c r="C14" s="15">
        <v>594802.81357299443</v>
      </c>
      <c r="D14" s="15">
        <v>0</v>
      </c>
      <c r="E14" s="15">
        <v>1893633.4192284329</v>
      </c>
      <c r="F14" s="15">
        <v>672334.44982562715</v>
      </c>
      <c r="G14" s="15">
        <v>3358232.1154412911</v>
      </c>
      <c r="H14" s="15">
        <v>0</v>
      </c>
      <c r="I14" s="15">
        <v>0</v>
      </c>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row>
    <row r="15" spans="1:49">
      <c r="A15" s="3">
        <f t="shared" si="0"/>
        <v>2029</v>
      </c>
      <c r="B15" s="15">
        <v>3860539.3935010289</v>
      </c>
      <c r="C15" s="15">
        <v>663678.27391382505</v>
      </c>
      <c r="D15" s="15">
        <v>0</v>
      </c>
      <c r="E15" s="15">
        <v>1696874.3153684509</v>
      </c>
      <c r="F15" s="15">
        <v>526731.22398141969</v>
      </c>
      <c r="G15" s="15">
        <v>1636933.8541511591</v>
      </c>
      <c r="H15" s="15">
        <v>0</v>
      </c>
      <c r="I15" s="15">
        <v>0</v>
      </c>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row>
    <row r="16" spans="1:49">
      <c r="A16" s="3">
        <f t="shared" si="0"/>
        <v>2030</v>
      </c>
      <c r="B16" s="15">
        <v>1260193.6645772816</v>
      </c>
      <c r="C16" s="15">
        <v>626959.37177834183</v>
      </c>
      <c r="D16" s="15">
        <v>0</v>
      </c>
      <c r="E16" s="15">
        <v>886908.4482259705</v>
      </c>
      <c r="F16" s="15">
        <v>373285.21635131125</v>
      </c>
      <c r="G16" s="15">
        <v>0</v>
      </c>
      <c r="H16" s="15">
        <v>0</v>
      </c>
      <c r="I16" s="15">
        <v>0</v>
      </c>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row>
    <row r="17" spans="1:49">
      <c r="A17" s="3">
        <f t="shared" si="0"/>
        <v>2031</v>
      </c>
      <c r="B17" s="15">
        <v>1165369.2354327</v>
      </c>
      <c r="C17" s="15">
        <v>673834.87868036586</v>
      </c>
      <c r="D17" s="15">
        <v>0</v>
      </c>
      <c r="E17" s="15">
        <v>817402.81648086559</v>
      </c>
      <c r="F17" s="15">
        <v>347966.41895183432</v>
      </c>
      <c r="G17" s="15">
        <v>0</v>
      </c>
      <c r="H17" s="15">
        <v>0</v>
      </c>
      <c r="I17" s="15">
        <v>0</v>
      </c>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row>
    <row r="18" spans="1:49">
      <c r="A18" s="3">
        <f t="shared" si="0"/>
        <v>2032</v>
      </c>
      <c r="B18" s="15">
        <v>651133.51194385951</v>
      </c>
      <c r="C18" s="15">
        <v>471873.86463521427</v>
      </c>
      <c r="D18" s="15">
        <v>0</v>
      </c>
      <c r="E18" s="15">
        <v>549551.70064219448</v>
      </c>
      <c r="F18" s="15">
        <v>101581.81130166508</v>
      </c>
      <c r="G18" s="15">
        <v>0</v>
      </c>
      <c r="H18" s="15">
        <v>0</v>
      </c>
      <c r="I18" s="15">
        <v>0</v>
      </c>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row>
    <row r="19" spans="1:49">
      <c r="A19" s="3">
        <f t="shared" si="0"/>
        <v>2033</v>
      </c>
      <c r="B19" s="15">
        <v>527487.52832991478</v>
      </c>
      <c r="C19" s="15">
        <v>341925.29073728749</v>
      </c>
      <c r="D19" s="15">
        <v>0</v>
      </c>
      <c r="E19" s="15">
        <v>419858.16631422332</v>
      </c>
      <c r="F19" s="15">
        <v>107629.36201569153</v>
      </c>
      <c r="G19" s="15">
        <v>0</v>
      </c>
      <c r="H19" s="15">
        <v>0</v>
      </c>
      <c r="I19" s="15">
        <v>0</v>
      </c>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row>
    <row r="20" spans="1:49">
      <c r="A20" s="3">
        <f t="shared" si="0"/>
        <v>2034</v>
      </c>
      <c r="B20" s="15">
        <v>476871.47960166965</v>
      </c>
      <c r="C20" s="15">
        <v>424141.8979402082</v>
      </c>
      <c r="D20" s="15">
        <v>0</v>
      </c>
      <c r="E20" s="15">
        <v>419505.89660999924</v>
      </c>
      <c r="F20" s="15">
        <v>57365.582991670417</v>
      </c>
      <c r="G20" s="15">
        <v>0</v>
      </c>
      <c r="H20" s="15">
        <v>0</v>
      </c>
      <c r="I20" s="15">
        <v>0</v>
      </c>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row>
    <row r="21" spans="1:49">
      <c r="A21" s="3">
        <f t="shared" si="0"/>
        <v>2035</v>
      </c>
      <c r="B21" s="15">
        <v>466898.09730193514</v>
      </c>
      <c r="C21" s="15">
        <v>413019.42739674938</v>
      </c>
      <c r="D21" s="15">
        <v>0</v>
      </c>
      <c r="E21" s="15">
        <v>413955.63811441691</v>
      </c>
      <c r="F21" s="15">
        <v>52942.459187518238</v>
      </c>
      <c r="G21" s="15">
        <v>0</v>
      </c>
      <c r="H21" s="15">
        <v>0</v>
      </c>
      <c r="I21" s="15">
        <v>0</v>
      </c>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row>
    <row r="22" spans="1:49">
      <c r="A22" s="3">
        <f t="shared" si="0"/>
        <v>2036</v>
      </c>
      <c r="B22" s="15">
        <v>469532.96104459581</v>
      </c>
      <c r="C22" s="15">
        <v>448840.7584295866</v>
      </c>
      <c r="D22" s="15">
        <v>0</v>
      </c>
      <c r="E22" s="15">
        <v>408276.37704441592</v>
      </c>
      <c r="F22" s="15">
        <v>61256.584000179908</v>
      </c>
      <c r="G22" s="15">
        <v>0</v>
      </c>
      <c r="H22" s="15">
        <v>0</v>
      </c>
      <c r="I22" s="15">
        <v>0</v>
      </c>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row>
    <row r="23" spans="1:49">
      <c r="A23" s="3">
        <f t="shared" si="0"/>
        <v>2037</v>
      </c>
      <c r="B23" s="15">
        <v>419883.32007363014</v>
      </c>
      <c r="C23" s="15">
        <v>452133.36363976501</v>
      </c>
      <c r="D23" s="15">
        <v>0</v>
      </c>
      <c r="E23" s="15">
        <v>360234.96486223361</v>
      </c>
      <c r="F23" s="15">
        <v>59648.355211396527</v>
      </c>
      <c r="G23" s="15">
        <v>0</v>
      </c>
      <c r="H23" s="15">
        <v>0</v>
      </c>
      <c r="I23" s="15">
        <v>0</v>
      </c>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row>
    <row r="24" spans="1:49">
      <c r="A24" s="3">
        <f t="shared" si="0"/>
        <v>2038</v>
      </c>
      <c r="B24" s="15">
        <v>374376.08260996081</v>
      </c>
      <c r="C24" s="15">
        <v>495082.34849477292</v>
      </c>
      <c r="D24" s="15">
        <v>0</v>
      </c>
      <c r="E24" s="15">
        <v>374376.08260996081</v>
      </c>
      <c r="F24" s="15">
        <v>0</v>
      </c>
      <c r="G24" s="15">
        <v>0</v>
      </c>
      <c r="H24" s="15">
        <v>0</v>
      </c>
      <c r="I24" s="15">
        <v>0</v>
      </c>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row>
    <row r="25" spans="1:49">
      <c r="A25" s="3">
        <f t="shared" si="0"/>
        <v>2039</v>
      </c>
      <c r="B25" s="15">
        <v>386071.13001641567</v>
      </c>
      <c r="C25" s="15">
        <v>526280.91163123818</v>
      </c>
      <c r="D25" s="15">
        <v>0</v>
      </c>
      <c r="E25" s="15">
        <v>386071.13001641567</v>
      </c>
      <c r="F25" s="15">
        <v>0</v>
      </c>
      <c r="G25" s="15">
        <v>0</v>
      </c>
      <c r="H25" s="15">
        <v>0</v>
      </c>
      <c r="I25" s="15">
        <v>0</v>
      </c>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row>
    <row r="26" spans="1:49">
      <c r="A26" s="3">
        <f t="shared" si="0"/>
        <v>2040</v>
      </c>
      <c r="B26" s="15">
        <v>0</v>
      </c>
      <c r="C26" s="15">
        <v>0</v>
      </c>
      <c r="D26" s="15">
        <v>0</v>
      </c>
      <c r="E26" s="15">
        <v>0</v>
      </c>
      <c r="F26" s="15">
        <v>0</v>
      </c>
      <c r="G26" s="15">
        <v>0</v>
      </c>
      <c r="H26" s="15">
        <v>0</v>
      </c>
      <c r="I26" s="15">
        <v>0</v>
      </c>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row>
    <row r="27" spans="1:49">
      <c r="A27" s="3">
        <f t="shared" si="0"/>
        <v>2041</v>
      </c>
      <c r="B27" s="15">
        <v>0</v>
      </c>
      <c r="C27" s="15">
        <v>0</v>
      </c>
      <c r="D27" s="15">
        <v>0</v>
      </c>
      <c r="E27" s="15">
        <v>0</v>
      </c>
      <c r="F27" s="15">
        <v>0</v>
      </c>
      <c r="G27" s="15">
        <v>0</v>
      </c>
      <c r="H27" s="15">
        <v>0</v>
      </c>
      <c r="I27" s="15">
        <v>0</v>
      </c>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row>
    <row r="28" spans="1:49">
      <c r="A28" s="3">
        <f t="shared" si="0"/>
        <v>2042</v>
      </c>
      <c r="B28" s="15">
        <v>0</v>
      </c>
      <c r="C28" s="15">
        <v>0</v>
      </c>
      <c r="D28" s="15">
        <v>0</v>
      </c>
      <c r="E28" s="15">
        <v>0</v>
      </c>
      <c r="F28" s="15">
        <v>0</v>
      </c>
      <c r="G28" s="15">
        <v>0</v>
      </c>
      <c r="H28" s="15">
        <v>0</v>
      </c>
      <c r="I28" s="15">
        <v>0</v>
      </c>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row>
    <row r="30" spans="1:49">
      <c r="A30" s="3">
        <f>A6+1</f>
        <v>2</v>
      </c>
      <c r="B30" s="3" t="str">
        <f ca="1">OFFSET(Portfolios!$B$8,A30,0)</f>
        <v>CEP Portfolio-Pathway 2</v>
      </c>
    </row>
    <row r="31" spans="1:49" ht="30">
      <c r="B31" s="42"/>
      <c r="C31" s="54" t="s">
        <v>4</v>
      </c>
      <c r="D31" s="42"/>
      <c r="E31" s="42"/>
      <c r="F31" s="42"/>
      <c r="G31" s="42"/>
      <c r="H31" s="42"/>
      <c r="I31" s="42"/>
    </row>
    <row r="32" spans="1:49" ht="45">
      <c r="A32" s="51" t="s">
        <v>5</v>
      </c>
      <c r="B32" s="54" t="s">
        <v>6</v>
      </c>
      <c r="C32" s="54" t="s">
        <v>7</v>
      </c>
      <c r="D32" s="54" t="s">
        <v>8</v>
      </c>
      <c r="E32" s="55" t="s">
        <v>9</v>
      </c>
      <c r="F32" s="55" t="s">
        <v>10</v>
      </c>
      <c r="G32" s="55" t="s">
        <v>11</v>
      </c>
      <c r="H32" s="55" t="s">
        <v>12</v>
      </c>
      <c r="I32" s="55" t="s">
        <v>13</v>
      </c>
      <c r="J32" s="27"/>
    </row>
    <row r="33" spans="1:48">
      <c r="A33" s="3">
        <v>2023</v>
      </c>
      <c r="B33" s="15">
        <v>10451566.962849775</v>
      </c>
      <c r="C33" s="15">
        <v>550442.14648232004</v>
      </c>
      <c r="D33" s="15">
        <v>0</v>
      </c>
      <c r="E33" s="15">
        <v>1889720.1866675231</v>
      </c>
      <c r="F33" s="15">
        <v>0</v>
      </c>
      <c r="G33" s="15">
        <v>8358309.4235350071</v>
      </c>
      <c r="H33" s="15">
        <v>203537.35264724548</v>
      </c>
      <c r="I33" s="15">
        <v>0</v>
      </c>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row>
    <row r="34" spans="1:48">
      <c r="A34" s="3">
        <f>A33+1</f>
        <v>2024</v>
      </c>
      <c r="B34" s="15">
        <v>9324372.2693813276</v>
      </c>
      <c r="C34" s="15">
        <v>872854.28217784117</v>
      </c>
      <c r="D34" s="15">
        <v>0</v>
      </c>
      <c r="E34" s="15">
        <v>1981319.2879685408</v>
      </c>
      <c r="F34" s="15">
        <v>342069.05254012742</v>
      </c>
      <c r="G34" s="15">
        <v>6845934.3725209907</v>
      </c>
      <c r="H34" s="15">
        <v>155049.55635167236</v>
      </c>
      <c r="I34" s="15">
        <v>0</v>
      </c>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row>
    <row r="35" spans="1:48">
      <c r="A35" s="3">
        <f t="shared" ref="A35:A52" si="1">A34+1</f>
        <v>2025</v>
      </c>
      <c r="B35" s="15">
        <v>7427471.2107978584</v>
      </c>
      <c r="C35" s="15">
        <v>620539.31920191855</v>
      </c>
      <c r="D35" s="15">
        <v>0</v>
      </c>
      <c r="E35" s="15">
        <v>2029701.4269140989</v>
      </c>
      <c r="F35" s="15">
        <v>477149.11259132589</v>
      </c>
      <c r="G35" s="15">
        <v>4920620.6712924335</v>
      </c>
      <c r="H35" s="15">
        <v>0</v>
      </c>
      <c r="I35" s="15">
        <v>0</v>
      </c>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row>
    <row r="36" spans="1:48">
      <c r="A36" s="3">
        <f t="shared" si="1"/>
        <v>2026</v>
      </c>
      <c r="B36" s="15">
        <v>4861525.6098836958</v>
      </c>
      <c r="C36" s="15">
        <v>925692.36817934073</v>
      </c>
      <c r="D36" s="15">
        <v>0</v>
      </c>
      <c r="E36" s="15">
        <v>1697550.7203639736</v>
      </c>
      <c r="F36" s="15">
        <v>231509.25650035261</v>
      </c>
      <c r="G36" s="15">
        <v>2932465.6330193686</v>
      </c>
      <c r="H36" s="15">
        <v>0</v>
      </c>
      <c r="I36" s="15">
        <v>0</v>
      </c>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row>
    <row r="37" spans="1:48">
      <c r="A37" s="3">
        <f t="shared" si="1"/>
        <v>2027</v>
      </c>
      <c r="B37" s="15">
        <v>5236986.4314720435</v>
      </c>
      <c r="C37" s="15">
        <v>958671.92880496255</v>
      </c>
      <c r="D37" s="15">
        <v>0</v>
      </c>
      <c r="E37" s="15">
        <v>1576869.45608488</v>
      </c>
      <c r="F37" s="15">
        <v>378193.33574071078</v>
      </c>
      <c r="G37" s="15">
        <v>3281923.6396464538</v>
      </c>
      <c r="H37" s="15">
        <v>0</v>
      </c>
      <c r="I37" s="15">
        <v>0</v>
      </c>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row>
    <row r="38" spans="1:48">
      <c r="A38" s="3">
        <f t="shared" si="1"/>
        <v>2028</v>
      </c>
      <c r="B38" s="15">
        <v>4923788.213786996</v>
      </c>
      <c r="C38" s="15">
        <v>594802.81357299443</v>
      </c>
      <c r="D38" s="15">
        <v>0</v>
      </c>
      <c r="E38" s="15">
        <v>1573858.0627312113</v>
      </c>
      <c r="F38" s="15">
        <v>558798.22565719543</v>
      </c>
      <c r="G38" s="15">
        <v>2791131.9253985891</v>
      </c>
      <c r="H38" s="15">
        <v>0</v>
      </c>
      <c r="I38" s="15">
        <v>0</v>
      </c>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row>
    <row r="39" spans="1:48">
      <c r="A39" s="3">
        <f t="shared" si="1"/>
        <v>2029</v>
      </c>
      <c r="B39" s="15">
        <v>3192571.861539735</v>
      </c>
      <c r="C39" s="15">
        <v>663678.27391382505</v>
      </c>
      <c r="D39" s="15">
        <v>0</v>
      </c>
      <c r="E39" s="15">
        <v>1403273.6464066789</v>
      </c>
      <c r="F39" s="15">
        <v>435593.86729957373</v>
      </c>
      <c r="G39" s="15">
        <v>1353704.3478334823</v>
      </c>
      <c r="H39" s="15">
        <v>0</v>
      </c>
      <c r="I39" s="15">
        <v>0</v>
      </c>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row>
    <row r="40" spans="1:48">
      <c r="A40" s="3">
        <f t="shared" si="1"/>
        <v>2030</v>
      </c>
      <c r="B40" s="15">
        <v>1789092.9422686547</v>
      </c>
      <c r="C40" s="15">
        <v>626959.37177834183</v>
      </c>
      <c r="D40" s="15">
        <v>0</v>
      </c>
      <c r="E40" s="15">
        <v>1259141.1064519126</v>
      </c>
      <c r="F40" s="15">
        <v>529951.83581674262</v>
      </c>
      <c r="G40" s="15">
        <v>0</v>
      </c>
      <c r="H40" s="15">
        <v>0</v>
      </c>
      <c r="I40" s="15">
        <v>0</v>
      </c>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row>
    <row r="41" spans="1:48">
      <c r="A41" s="3">
        <f t="shared" si="1"/>
        <v>2031</v>
      </c>
      <c r="B41" s="15">
        <v>1724912.9717350099</v>
      </c>
      <c r="C41" s="15">
        <v>673834.87868036586</v>
      </c>
      <c r="D41" s="15">
        <v>0</v>
      </c>
      <c r="E41" s="15">
        <v>1209872.9556363008</v>
      </c>
      <c r="F41" s="15">
        <v>515040.01609870908</v>
      </c>
      <c r="G41" s="15">
        <v>0</v>
      </c>
      <c r="H41" s="15">
        <v>0</v>
      </c>
      <c r="I41" s="15">
        <v>0</v>
      </c>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row>
    <row r="42" spans="1:48">
      <c r="A42" s="3">
        <f t="shared" si="1"/>
        <v>2032</v>
      </c>
      <c r="B42" s="15">
        <v>963770.62902841507</v>
      </c>
      <c r="C42" s="15">
        <v>471873.86463521427</v>
      </c>
      <c r="D42" s="15">
        <v>0</v>
      </c>
      <c r="E42" s="15">
        <v>813415.03469910251</v>
      </c>
      <c r="F42" s="15">
        <v>150355.59432931256</v>
      </c>
      <c r="G42" s="15">
        <v>0</v>
      </c>
      <c r="H42" s="15">
        <v>0</v>
      </c>
      <c r="I42" s="15">
        <v>0</v>
      </c>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row>
    <row r="43" spans="1:48">
      <c r="A43" s="3">
        <f t="shared" si="1"/>
        <v>2033</v>
      </c>
      <c r="B43" s="15">
        <v>780756.90723625047</v>
      </c>
      <c r="C43" s="15">
        <v>341925.29073728749</v>
      </c>
      <c r="D43" s="15">
        <v>0</v>
      </c>
      <c r="E43" s="15">
        <v>621450.07380032435</v>
      </c>
      <c r="F43" s="15">
        <v>159306.83343592606</v>
      </c>
      <c r="G43" s="15">
        <v>0</v>
      </c>
      <c r="H43" s="15">
        <v>0</v>
      </c>
      <c r="I43" s="15">
        <v>0</v>
      </c>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row>
    <row r="44" spans="1:48">
      <c r="A44" s="3">
        <f t="shared" si="1"/>
        <v>2034</v>
      </c>
      <c r="B44" s="15">
        <v>705837.92329988116</v>
      </c>
      <c r="C44" s="15">
        <v>424141.8979402082</v>
      </c>
      <c r="D44" s="15">
        <v>0</v>
      </c>
      <c r="E44" s="15">
        <v>620928.66430718661</v>
      </c>
      <c r="F44" s="15">
        <v>84909.258992694551</v>
      </c>
      <c r="G44" s="15">
        <v>0</v>
      </c>
      <c r="H44" s="15">
        <v>0</v>
      </c>
      <c r="I44" s="15">
        <v>0</v>
      </c>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row>
    <row r="45" spans="1:48">
      <c r="A45" s="3">
        <f t="shared" si="1"/>
        <v>2035</v>
      </c>
      <c r="B45" s="15">
        <v>691075.89253930701</v>
      </c>
      <c r="C45" s="15">
        <v>413019.42739674938</v>
      </c>
      <c r="D45" s="15">
        <v>0</v>
      </c>
      <c r="E45" s="15">
        <v>612713.48873499327</v>
      </c>
      <c r="F45" s="15">
        <v>78362.403804313712</v>
      </c>
      <c r="G45" s="15">
        <v>0</v>
      </c>
      <c r="H45" s="15">
        <v>0</v>
      </c>
      <c r="I45" s="15">
        <v>0</v>
      </c>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row>
    <row r="46" spans="1:48">
      <c r="A46" s="3">
        <f t="shared" si="1"/>
        <v>2036</v>
      </c>
      <c r="B46" s="15">
        <v>694975.86733723641</v>
      </c>
      <c r="C46" s="15">
        <v>448840.7584295866</v>
      </c>
      <c r="D46" s="15">
        <v>0</v>
      </c>
      <c r="E46" s="15">
        <v>604307.3709212885</v>
      </c>
      <c r="F46" s="15">
        <v>90668.496415947811</v>
      </c>
      <c r="G46" s="15">
        <v>0</v>
      </c>
      <c r="H46" s="15">
        <v>0</v>
      </c>
      <c r="I46" s="15">
        <v>0</v>
      </c>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row>
    <row r="47" spans="1:48">
      <c r="A47" s="3">
        <f t="shared" si="1"/>
        <v>2037</v>
      </c>
      <c r="B47" s="15">
        <v>621487.30495811498</v>
      </c>
      <c r="C47" s="15">
        <v>452133.36363976501</v>
      </c>
      <c r="D47" s="15">
        <v>0</v>
      </c>
      <c r="E47" s="15">
        <v>533199.2169268626</v>
      </c>
      <c r="F47" s="15">
        <v>88288.088031252351</v>
      </c>
      <c r="G47" s="15">
        <v>0</v>
      </c>
      <c r="H47" s="15">
        <v>0</v>
      </c>
      <c r="I47" s="15">
        <v>0</v>
      </c>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row>
    <row r="48" spans="1:48">
      <c r="A48" s="3">
        <f t="shared" si="1"/>
        <v>2038</v>
      </c>
      <c r="B48" s="15">
        <v>554130.091619835</v>
      </c>
      <c r="C48" s="15">
        <v>495082.34849477292</v>
      </c>
      <c r="D48" s="15">
        <v>0</v>
      </c>
      <c r="E48" s="15">
        <v>554130.091619835</v>
      </c>
      <c r="F48" s="15">
        <v>0</v>
      </c>
      <c r="G48" s="15">
        <v>0</v>
      </c>
      <c r="H48" s="15">
        <v>0</v>
      </c>
      <c r="I48" s="15">
        <v>0</v>
      </c>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row>
    <row r="49" spans="1:49">
      <c r="A49" s="3">
        <f t="shared" si="1"/>
        <v>2039</v>
      </c>
      <c r="B49" s="15">
        <v>571440.43272297888</v>
      </c>
      <c r="C49" s="15">
        <v>526280.91163123818</v>
      </c>
      <c r="D49" s="15">
        <v>0</v>
      </c>
      <c r="E49" s="15">
        <v>571440.43272297888</v>
      </c>
      <c r="F49" s="15">
        <v>0</v>
      </c>
      <c r="G49" s="15">
        <v>0</v>
      </c>
      <c r="H49" s="15">
        <v>0</v>
      </c>
      <c r="I49" s="15">
        <v>0</v>
      </c>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row>
    <row r="50" spans="1:49">
      <c r="A50" s="3">
        <f t="shared" si="1"/>
        <v>2040</v>
      </c>
      <c r="B50" s="15">
        <v>0</v>
      </c>
      <c r="C50" s="15">
        <v>0</v>
      </c>
      <c r="D50" s="15">
        <v>0</v>
      </c>
      <c r="E50" s="15">
        <v>0</v>
      </c>
      <c r="F50" s="15">
        <v>0</v>
      </c>
      <c r="G50" s="15">
        <v>0</v>
      </c>
      <c r="H50" s="15">
        <v>0</v>
      </c>
      <c r="I50" s="15">
        <v>0</v>
      </c>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row>
    <row r="51" spans="1:49">
      <c r="A51" s="3">
        <f t="shared" si="1"/>
        <v>2041</v>
      </c>
      <c r="B51" s="15">
        <v>0</v>
      </c>
      <c r="C51" s="15">
        <v>0</v>
      </c>
      <c r="D51" s="15">
        <v>0</v>
      </c>
      <c r="E51" s="15">
        <v>0</v>
      </c>
      <c r="F51" s="15">
        <v>0</v>
      </c>
      <c r="G51" s="15">
        <v>0</v>
      </c>
      <c r="H51" s="15">
        <v>0</v>
      </c>
      <c r="I51" s="15">
        <v>0</v>
      </c>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row>
    <row r="52" spans="1:49">
      <c r="A52" s="3">
        <f t="shared" si="1"/>
        <v>2042</v>
      </c>
      <c r="B52" s="15">
        <v>0</v>
      </c>
      <c r="C52" s="15">
        <v>0</v>
      </c>
      <c r="D52" s="15">
        <v>0</v>
      </c>
      <c r="E52" s="15">
        <v>0</v>
      </c>
      <c r="F52" s="15">
        <v>0</v>
      </c>
      <c r="G52" s="15">
        <v>0</v>
      </c>
      <c r="H52" s="15">
        <v>0</v>
      </c>
      <c r="I52" s="15">
        <v>0</v>
      </c>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row>
    <row r="54" spans="1:49">
      <c r="A54" s="3">
        <f>A30+1</f>
        <v>3</v>
      </c>
      <c r="B54" s="3" t="str">
        <f ca="1">OFFSET(Portfolios!$B$8,A54,0)</f>
        <v>CEP Portfolio 2020 protocol</v>
      </c>
    </row>
    <row r="55" spans="1:49" ht="30">
      <c r="B55" s="42"/>
      <c r="C55" s="54" t="s">
        <v>4</v>
      </c>
      <c r="D55" s="42"/>
      <c r="E55" s="42"/>
      <c r="F55" s="42"/>
      <c r="G55" s="42"/>
      <c r="H55" s="42"/>
      <c r="I55" s="42"/>
    </row>
    <row r="56" spans="1:49" ht="45">
      <c r="A56" s="51" t="s">
        <v>5</v>
      </c>
      <c r="B56" s="54" t="s">
        <v>6</v>
      </c>
      <c r="C56" s="54" t="s">
        <v>7</v>
      </c>
      <c r="D56" s="54" t="s">
        <v>8</v>
      </c>
      <c r="E56" s="55" t="s">
        <v>9</v>
      </c>
      <c r="F56" s="55" t="s">
        <v>10</v>
      </c>
      <c r="G56" s="55" t="s">
        <v>11</v>
      </c>
      <c r="H56" s="55" t="s">
        <v>12</v>
      </c>
      <c r="I56" s="55" t="s">
        <v>13</v>
      </c>
      <c r="J56" s="27"/>
    </row>
    <row r="57" spans="1:49">
      <c r="A57" s="3">
        <v>2023</v>
      </c>
      <c r="B57" s="15">
        <v>10826667.188960716</v>
      </c>
      <c r="C57" s="15">
        <v>550442.14648232004</v>
      </c>
      <c r="D57" s="15">
        <v>0</v>
      </c>
      <c r="E57" s="15">
        <v>1957541.0667159369</v>
      </c>
      <c r="F57" s="15">
        <v>0</v>
      </c>
      <c r="G57" s="15">
        <v>8658283.9408315327</v>
      </c>
      <c r="H57" s="15">
        <v>210842.18141324585</v>
      </c>
      <c r="I57" s="15">
        <v>0</v>
      </c>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row>
    <row r="58" spans="1:49">
      <c r="A58" s="3">
        <f>A57+1</f>
        <v>2024</v>
      </c>
      <c r="B58" s="15">
        <v>10140040.420414036</v>
      </c>
      <c r="C58" s="15">
        <v>872854.28217784117</v>
      </c>
      <c r="D58" s="15">
        <v>0</v>
      </c>
      <c r="E58" s="15">
        <v>2154639.1634018244</v>
      </c>
      <c r="F58" s="15">
        <v>371992.22844411014</v>
      </c>
      <c r="G58" s="15">
        <v>7444796.2015431738</v>
      </c>
      <c r="H58" s="15">
        <v>168612.82702492716</v>
      </c>
      <c r="I58" s="15">
        <v>0</v>
      </c>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row>
    <row r="59" spans="1:49">
      <c r="A59" s="3">
        <f t="shared" ref="A59:A76" si="2">A58+1</f>
        <v>2025</v>
      </c>
      <c r="B59" s="15">
        <v>8271222.5228808606</v>
      </c>
      <c r="C59" s="15">
        <v>620539.31920191855</v>
      </c>
      <c r="D59" s="15">
        <v>0</v>
      </c>
      <c r="E59" s="15">
        <v>2260272.9355058572</v>
      </c>
      <c r="F59" s="15">
        <v>531352.64679323416</v>
      </c>
      <c r="G59" s="15">
        <v>5479596.9405817706</v>
      </c>
      <c r="H59" s="15">
        <v>0</v>
      </c>
      <c r="I59" s="15">
        <v>0</v>
      </c>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row>
    <row r="60" spans="1:49">
      <c r="A60" s="3">
        <f t="shared" si="2"/>
        <v>2026</v>
      </c>
      <c r="B60" s="15">
        <v>5474643.8620118331</v>
      </c>
      <c r="C60" s="15">
        <v>925692.36817934073</v>
      </c>
      <c r="D60" s="15">
        <v>0</v>
      </c>
      <c r="E60" s="15">
        <v>1911639.7562115754</v>
      </c>
      <c r="F60" s="15">
        <v>260706.37734003423</v>
      </c>
      <c r="G60" s="15">
        <v>3302297.7284602243</v>
      </c>
      <c r="H60" s="15">
        <v>0</v>
      </c>
      <c r="I60" s="15">
        <v>0</v>
      </c>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row>
    <row r="61" spans="1:49">
      <c r="A61" s="3">
        <f t="shared" si="2"/>
        <v>2027</v>
      </c>
      <c r="B61" s="15">
        <v>6107264.2925396832</v>
      </c>
      <c r="C61" s="15">
        <v>958671.92880496255</v>
      </c>
      <c r="D61" s="15">
        <v>0</v>
      </c>
      <c r="E61" s="15">
        <v>1838912.2540530812</v>
      </c>
      <c r="F61" s="15">
        <v>441041.17611709813</v>
      </c>
      <c r="G61" s="15">
        <v>3827310.8623695043</v>
      </c>
      <c r="H61" s="15">
        <v>0</v>
      </c>
      <c r="I61" s="15">
        <v>0</v>
      </c>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row>
    <row r="62" spans="1:49">
      <c r="A62" s="3">
        <f t="shared" si="2"/>
        <v>2028</v>
      </c>
      <c r="B62" s="15">
        <v>5924199.9844953502</v>
      </c>
      <c r="C62" s="15">
        <v>594802.81357299443</v>
      </c>
      <c r="D62" s="15">
        <v>0</v>
      </c>
      <c r="E62" s="15">
        <v>1893633.4192284329</v>
      </c>
      <c r="F62" s="15">
        <v>672334.44982562715</v>
      </c>
      <c r="G62" s="15">
        <v>3358232.1154412911</v>
      </c>
      <c r="H62" s="15">
        <v>0</v>
      </c>
      <c r="I62" s="15">
        <v>0</v>
      </c>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row>
    <row r="63" spans="1:49">
      <c r="A63" s="3">
        <f t="shared" si="2"/>
        <v>2029</v>
      </c>
      <c r="B63" s="15">
        <v>3860539.3935010293</v>
      </c>
      <c r="C63" s="15">
        <v>663678.27391382505</v>
      </c>
      <c r="D63" s="15">
        <v>0</v>
      </c>
      <c r="E63" s="15">
        <v>1696874.3153684509</v>
      </c>
      <c r="F63" s="15">
        <v>526731.22398141969</v>
      </c>
      <c r="G63" s="15">
        <v>1636933.8541511591</v>
      </c>
      <c r="H63" s="15">
        <v>0</v>
      </c>
      <c r="I63" s="15">
        <v>0</v>
      </c>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row>
    <row r="64" spans="1:49">
      <c r="A64" s="3">
        <f t="shared" si="2"/>
        <v>2030</v>
      </c>
      <c r="B64" s="15">
        <v>2250345.8296022885</v>
      </c>
      <c r="C64" s="15">
        <v>626959.37177834183</v>
      </c>
      <c r="D64" s="15">
        <v>0</v>
      </c>
      <c r="E64" s="15">
        <v>1583765.0861178043</v>
      </c>
      <c r="F64" s="15">
        <v>666580.74348448438</v>
      </c>
      <c r="G64" s="15">
        <v>0</v>
      </c>
      <c r="H64" s="15">
        <v>0</v>
      </c>
      <c r="I64" s="15">
        <v>0</v>
      </c>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row>
    <row r="65" spans="1:49">
      <c r="A65" s="3">
        <f t="shared" si="2"/>
        <v>2031</v>
      </c>
      <c r="B65" s="15">
        <v>2378304.5621075509</v>
      </c>
      <c r="C65" s="15">
        <v>673834.87868036586</v>
      </c>
      <c r="D65" s="15">
        <v>0</v>
      </c>
      <c r="E65" s="15">
        <v>1668169.0132262562</v>
      </c>
      <c r="F65" s="15">
        <v>710135.54888129467</v>
      </c>
      <c r="G65" s="15">
        <v>0</v>
      </c>
      <c r="H65" s="15">
        <v>0</v>
      </c>
      <c r="I65" s="15">
        <v>0</v>
      </c>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row>
    <row r="66" spans="1:49">
      <c r="A66" s="3">
        <f t="shared" si="2"/>
        <v>2032</v>
      </c>
      <c r="B66" s="15">
        <v>1339918.3657703891</v>
      </c>
      <c r="C66" s="15">
        <v>471873.86463521427</v>
      </c>
      <c r="D66" s="15">
        <v>0</v>
      </c>
      <c r="E66" s="15">
        <v>1130880.8456695059</v>
      </c>
      <c r="F66" s="15">
        <v>209037.52010088306</v>
      </c>
      <c r="G66" s="15">
        <v>0</v>
      </c>
      <c r="H66" s="15">
        <v>0</v>
      </c>
      <c r="I66" s="15">
        <v>0</v>
      </c>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row>
    <row r="67" spans="1:49">
      <c r="A67" s="3">
        <f t="shared" si="2"/>
        <v>2033</v>
      </c>
      <c r="B67" s="15">
        <v>1072239.7105829958</v>
      </c>
      <c r="C67" s="15">
        <v>341925.29073728749</v>
      </c>
      <c r="D67" s="15">
        <v>0</v>
      </c>
      <c r="E67" s="15">
        <v>853458.28016070463</v>
      </c>
      <c r="F67" s="15">
        <v>218781.43042229107</v>
      </c>
      <c r="G67" s="15">
        <v>0</v>
      </c>
      <c r="H67" s="15">
        <v>0</v>
      </c>
      <c r="I67" s="15">
        <v>0</v>
      </c>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row>
    <row r="68" spans="1:49">
      <c r="A68" s="3">
        <f t="shared" si="2"/>
        <v>2034</v>
      </c>
      <c r="B68" s="15">
        <v>971466.60731692065</v>
      </c>
      <c r="C68" s="15">
        <v>424141.8979402082</v>
      </c>
      <c r="D68" s="15">
        <v>0</v>
      </c>
      <c r="E68" s="15">
        <v>854603.36288002227</v>
      </c>
      <c r="F68" s="15">
        <v>116863.24443689834</v>
      </c>
      <c r="G68" s="15">
        <v>0</v>
      </c>
      <c r="H68" s="15">
        <v>0</v>
      </c>
      <c r="I68" s="15">
        <v>0</v>
      </c>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row>
    <row r="69" spans="1:49">
      <c r="A69" s="3">
        <f t="shared" si="2"/>
        <v>2035</v>
      </c>
      <c r="B69" s="15">
        <v>953468.60914474598</v>
      </c>
      <c r="C69" s="15">
        <v>413019.42739674938</v>
      </c>
      <c r="D69" s="15">
        <v>0</v>
      </c>
      <c r="E69" s="15">
        <v>845352.99844097905</v>
      </c>
      <c r="F69" s="15">
        <v>108115.61070376687</v>
      </c>
      <c r="G69" s="15">
        <v>0</v>
      </c>
      <c r="H69" s="15">
        <v>0</v>
      </c>
      <c r="I69" s="15">
        <v>0</v>
      </c>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row>
    <row r="70" spans="1:49">
      <c r="A70" s="3">
        <f t="shared" si="2"/>
        <v>2036</v>
      </c>
      <c r="B70" s="15">
        <v>959004.06020554469</v>
      </c>
      <c r="C70" s="15">
        <v>448840.7584295866</v>
      </c>
      <c r="D70" s="15">
        <v>0</v>
      </c>
      <c r="E70" s="15">
        <v>833889.70691328449</v>
      </c>
      <c r="F70" s="15">
        <v>125114.35329226003</v>
      </c>
      <c r="G70" s="15">
        <v>0</v>
      </c>
      <c r="H70" s="15">
        <v>0</v>
      </c>
      <c r="I70" s="15">
        <v>0</v>
      </c>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row>
    <row r="71" spans="1:49">
      <c r="A71" s="3">
        <f t="shared" si="2"/>
        <v>2037</v>
      </c>
      <c r="B71" s="15">
        <v>855984.0591842042</v>
      </c>
      <c r="C71" s="15">
        <v>452133.36363976501</v>
      </c>
      <c r="D71" s="15">
        <v>0</v>
      </c>
      <c r="E71" s="15">
        <v>734383.51261198276</v>
      </c>
      <c r="F71" s="15">
        <v>121600.54657222156</v>
      </c>
      <c r="G71" s="15">
        <v>0</v>
      </c>
      <c r="H71" s="15">
        <v>0</v>
      </c>
      <c r="I71" s="15">
        <v>0</v>
      </c>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row>
    <row r="72" spans="1:49">
      <c r="A72" s="3">
        <f t="shared" si="2"/>
        <v>2038</v>
      </c>
      <c r="B72" s="15">
        <v>763763.54048688407</v>
      </c>
      <c r="C72" s="15">
        <v>495082.34849477292</v>
      </c>
      <c r="D72" s="15">
        <v>0</v>
      </c>
      <c r="E72" s="15">
        <v>763763.54048688407</v>
      </c>
      <c r="F72" s="15">
        <v>0</v>
      </c>
      <c r="G72" s="15">
        <v>0</v>
      </c>
      <c r="H72" s="15">
        <v>0</v>
      </c>
      <c r="I72" s="15">
        <v>0</v>
      </c>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row>
    <row r="73" spans="1:49">
      <c r="A73" s="3">
        <f t="shared" si="2"/>
        <v>2039</v>
      </c>
      <c r="B73" s="15">
        <v>787905.42116695852</v>
      </c>
      <c r="C73" s="15">
        <v>526280.91163123818</v>
      </c>
      <c r="D73" s="15">
        <v>0</v>
      </c>
      <c r="E73" s="15">
        <v>787905.42116695852</v>
      </c>
      <c r="F73" s="15">
        <v>0</v>
      </c>
      <c r="G73" s="15">
        <v>0</v>
      </c>
      <c r="H73" s="15">
        <v>0</v>
      </c>
      <c r="I73" s="15">
        <v>0</v>
      </c>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row>
    <row r="74" spans="1:49">
      <c r="A74" s="3">
        <f t="shared" si="2"/>
        <v>2040</v>
      </c>
      <c r="B74" s="15">
        <v>0</v>
      </c>
      <c r="C74" s="15">
        <v>0</v>
      </c>
      <c r="D74" s="15">
        <v>0</v>
      </c>
      <c r="E74" s="15">
        <v>0</v>
      </c>
      <c r="F74" s="15">
        <v>0</v>
      </c>
      <c r="G74" s="15">
        <v>0</v>
      </c>
      <c r="H74" s="15">
        <v>0</v>
      </c>
      <c r="I74" s="15">
        <v>0</v>
      </c>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row>
    <row r="75" spans="1:49">
      <c r="A75" s="3">
        <f t="shared" si="2"/>
        <v>2041</v>
      </c>
      <c r="B75" s="15">
        <v>0</v>
      </c>
      <c r="C75" s="15">
        <v>0</v>
      </c>
      <c r="D75" s="15">
        <v>0</v>
      </c>
      <c r="E75" s="15">
        <v>0</v>
      </c>
      <c r="F75" s="15">
        <v>0</v>
      </c>
      <c r="G75" s="15">
        <v>0</v>
      </c>
      <c r="H75" s="15">
        <v>0</v>
      </c>
      <c r="I75" s="15">
        <v>0</v>
      </c>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row>
    <row r="76" spans="1:49">
      <c r="A76" s="3">
        <f t="shared" si="2"/>
        <v>2042</v>
      </c>
      <c r="B76" s="15">
        <v>0</v>
      </c>
      <c r="C76" s="15">
        <v>0</v>
      </c>
      <c r="D76" s="15">
        <v>0</v>
      </c>
      <c r="E76" s="15">
        <v>0</v>
      </c>
      <c r="F76" s="15">
        <v>0</v>
      </c>
      <c r="G76" s="15">
        <v>0</v>
      </c>
      <c r="H76" s="15">
        <v>0</v>
      </c>
      <c r="I76" s="15">
        <v>0</v>
      </c>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row>
    <row r="78" spans="1:49">
      <c r="A78" s="3">
        <f>A54+1</f>
        <v>4</v>
      </c>
      <c r="B78" s="3" t="str">
        <f ca="1">OFFSET(Portfolios!$B$8,A78,0)</f>
        <v>2023 IRP Preferred Portfolio (May) 2020 Protocol</v>
      </c>
    </row>
    <row r="79" spans="1:49" ht="30">
      <c r="B79" s="42"/>
      <c r="C79" s="54" t="s">
        <v>4</v>
      </c>
      <c r="D79" s="42"/>
      <c r="E79" s="42"/>
      <c r="F79" s="42"/>
      <c r="G79" s="42"/>
      <c r="H79" s="42"/>
      <c r="I79" s="42"/>
    </row>
    <row r="80" spans="1:49" ht="45">
      <c r="A80" s="51" t="s">
        <v>5</v>
      </c>
      <c r="B80" s="54" t="s">
        <v>6</v>
      </c>
      <c r="C80" s="54" t="s">
        <v>7</v>
      </c>
      <c r="D80" s="54" t="s">
        <v>8</v>
      </c>
      <c r="E80" s="55" t="s">
        <v>9</v>
      </c>
      <c r="F80" s="55" t="s">
        <v>10</v>
      </c>
      <c r="G80" s="55" t="s">
        <v>11</v>
      </c>
      <c r="H80" s="55" t="s">
        <v>12</v>
      </c>
      <c r="I80" s="55" t="s">
        <v>13</v>
      </c>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row>
    <row r="81" spans="1:49">
      <c r="A81" s="3">
        <v>2023</v>
      </c>
      <c r="B81" s="15">
        <v>10885535.808761204</v>
      </c>
      <c r="C81" s="15">
        <v>575371.42651103833</v>
      </c>
      <c r="D81" s="15">
        <v>0</v>
      </c>
      <c r="E81" s="15">
        <v>1983247.1447780412</v>
      </c>
      <c r="F81" s="15">
        <v>0</v>
      </c>
      <c r="G81" s="15">
        <v>8691446.482569918</v>
      </c>
      <c r="H81" s="15">
        <v>210842.18141324585</v>
      </c>
      <c r="I81" s="15"/>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row>
    <row r="82" spans="1:49">
      <c r="A82" s="3">
        <f>A81+1</f>
        <v>2024</v>
      </c>
      <c r="B82" s="15">
        <v>10206482.842852753</v>
      </c>
      <c r="C82" s="15">
        <v>918582.6472400463</v>
      </c>
      <c r="D82" s="15">
        <v>0</v>
      </c>
      <c r="E82" s="15">
        <v>2164053.4590519816</v>
      </c>
      <c r="F82" s="15">
        <v>373947.80094005243</v>
      </c>
      <c r="G82" s="15">
        <v>7499868.7558357939</v>
      </c>
      <c r="H82" s="15">
        <v>168612.82702492716</v>
      </c>
      <c r="I82" s="15"/>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row>
    <row r="83" spans="1:49">
      <c r="A83" s="3">
        <f t="shared" ref="A83:A100" si="3">A82+1</f>
        <v>2025</v>
      </c>
      <c r="B83" s="15">
        <v>8350711.9835970961</v>
      </c>
      <c r="C83" s="15">
        <v>643303.46879275644</v>
      </c>
      <c r="D83" s="15">
        <v>0</v>
      </c>
      <c r="E83" s="15">
        <v>2282426.496479793</v>
      </c>
      <c r="F83" s="15">
        <v>535158.46836358646</v>
      </c>
      <c r="G83" s="15">
        <v>5533127.0187537167</v>
      </c>
      <c r="H83" s="15">
        <v>0</v>
      </c>
      <c r="I83" s="15"/>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row>
    <row r="84" spans="1:49">
      <c r="A84" s="3">
        <f t="shared" si="3"/>
        <v>2026</v>
      </c>
      <c r="B84" s="15">
        <v>5533529.5323730502</v>
      </c>
      <c r="C84" s="15">
        <v>998362.46878391656</v>
      </c>
      <c r="D84" s="15">
        <v>0</v>
      </c>
      <c r="E84" s="15">
        <v>1930133.3000782719</v>
      </c>
      <c r="F84" s="15">
        <v>283115.85328996449</v>
      </c>
      <c r="G84" s="15">
        <v>3320280.3790048142</v>
      </c>
      <c r="H84" s="15">
        <v>0</v>
      </c>
      <c r="I84" s="15"/>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row>
    <row r="85" spans="1:49">
      <c r="A85" s="3">
        <f t="shared" si="3"/>
        <v>2027</v>
      </c>
      <c r="B85" s="15">
        <v>6181776.8712172573</v>
      </c>
      <c r="C85" s="15">
        <v>1049727.0177978147</v>
      </c>
      <c r="D85" s="15">
        <v>0</v>
      </c>
      <c r="E85" s="15">
        <v>1854157.4749552233</v>
      </c>
      <c r="F85" s="15">
        <v>451570.74250071467</v>
      </c>
      <c r="G85" s="15">
        <v>3876048.6537613189</v>
      </c>
      <c r="H85" s="15">
        <v>0</v>
      </c>
      <c r="I85" s="15"/>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row>
    <row r="86" spans="1:49">
      <c r="A86" s="3">
        <f t="shared" si="3"/>
        <v>2028</v>
      </c>
      <c r="B86" s="15">
        <v>6112207.1450422239</v>
      </c>
      <c r="C86" s="15">
        <v>647695.05584895588</v>
      </c>
      <c r="D86" s="15">
        <v>0</v>
      </c>
      <c r="E86" s="15">
        <v>1989654.5685341968</v>
      </c>
      <c r="F86" s="15">
        <v>651265.91128689749</v>
      </c>
      <c r="G86" s="15">
        <v>3471286.6652211295</v>
      </c>
      <c r="H86" s="15">
        <v>0</v>
      </c>
      <c r="I86" s="15"/>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row>
    <row r="87" spans="1:49">
      <c r="A87" s="3">
        <f t="shared" si="3"/>
        <v>2029</v>
      </c>
      <c r="B87" s="15">
        <v>3930518.6867024815</v>
      </c>
      <c r="C87" s="15">
        <v>735833.00341148337</v>
      </c>
      <c r="D87" s="15">
        <v>0</v>
      </c>
      <c r="E87" s="15">
        <v>1711845.1803668549</v>
      </c>
      <c r="F87" s="15">
        <v>561160.75733460544</v>
      </c>
      <c r="G87" s="15">
        <v>1657512.749001022</v>
      </c>
      <c r="H87" s="15">
        <v>0</v>
      </c>
      <c r="I87" s="15"/>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row>
    <row r="88" spans="1:49">
      <c r="A88" s="3">
        <f t="shared" si="3"/>
        <v>2030</v>
      </c>
      <c r="B88" s="15">
        <v>2396317.6009803326</v>
      </c>
      <c r="C88" s="15">
        <v>781518.85064017249</v>
      </c>
      <c r="D88" s="15">
        <v>0</v>
      </c>
      <c r="E88" s="15">
        <v>1637441.8246466273</v>
      </c>
      <c r="F88" s="15">
        <v>758875.77633370541</v>
      </c>
      <c r="G88" s="15">
        <v>0</v>
      </c>
      <c r="H88" s="15">
        <v>0</v>
      </c>
      <c r="I88" s="15"/>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row>
    <row r="89" spans="1:49">
      <c r="A89" s="3">
        <f t="shared" si="3"/>
        <v>2031</v>
      </c>
      <c r="B89" s="15">
        <v>2551334.2147884569</v>
      </c>
      <c r="C89" s="15">
        <v>821780.72853355145</v>
      </c>
      <c r="D89" s="15">
        <v>0</v>
      </c>
      <c r="E89" s="15">
        <v>1714971.4168602852</v>
      </c>
      <c r="F89" s="15">
        <v>836362.79792817147</v>
      </c>
      <c r="G89" s="15">
        <v>0</v>
      </c>
      <c r="H89" s="15">
        <v>0</v>
      </c>
      <c r="I89" s="15"/>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row>
    <row r="90" spans="1:49">
      <c r="A90" s="3">
        <f t="shared" si="3"/>
        <v>2032</v>
      </c>
      <c r="B90" s="15">
        <v>1443126.0380077311</v>
      </c>
      <c r="C90" s="15">
        <v>674952.57460667274</v>
      </c>
      <c r="D90" s="15">
        <v>0</v>
      </c>
      <c r="E90" s="15">
        <v>1217639.8284360457</v>
      </c>
      <c r="F90" s="15">
        <v>225486.20957168547</v>
      </c>
      <c r="G90" s="15">
        <v>0</v>
      </c>
      <c r="H90" s="15">
        <v>0</v>
      </c>
      <c r="I90" s="15"/>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row>
    <row r="91" spans="1:49">
      <c r="A91" s="3">
        <f t="shared" si="3"/>
        <v>2033</v>
      </c>
      <c r="B91" s="15">
        <v>1176723.1734856768</v>
      </c>
      <c r="C91" s="15">
        <v>514055.74950247933</v>
      </c>
      <c r="D91" s="15">
        <v>0</v>
      </c>
      <c r="E91" s="15">
        <v>912129.19532289426</v>
      </c>
      <c r="F91" s="15">
        <v>264593.97816278279</v>
      </c>
      <c r="G91" s="15">
        <v>0</v>
      </c>
      <c r="H91" s="15">
        <v>0</v>
      </c>
      <c r="I91" s="15"/>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row>
    <row r="92" spans="1:49">
      <c r="A92" s="3">
        <f t="shared" si="3"/>
        <v>2034</v>
      </c>
      <c r="B92" s="15">
        <v>1095549.084597473</v>
      </c>
      <c r="C92" s="15">
        <v>610611.02091147215</v>
      </c>
      <c r="D92" s="15">
        <v>0</v>
      </c>
      <c r="E92" s="15">
        <v>915931.98135962512</v>
      </c>
      <c r="F92" s="15">
        <v>179617.10323784794</v>
      </c>
      <c r="G92" s="15">
        <v>0</v>
      </c>
      <c r="H92" s="15">
        <v>0</v>
      </c>
      <c r="I92" s="15"/>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row>
    <row r="93" spans="1:49">
      <c r="A93" s="3">
        <f t="shared" si="3"/>
        <v>2035</v>
      </c>
      <c r="B93" s="15">
        <v>1069782.4563765321</v>
      </c>
      <c r="C93" s="15">
        <v>594161.46449752513</v>
      </c>
      <c r="D93" s="15">
        <v>0</v>
      </c>
      <c r="E93" s="15">
        <v>924552.84032573097</v>
      </c>
      <c r="F93" s="15">
        <v>145229.61605080118</v>
      </c>
      <c r="G93" s="15">
        <v>0</v>
      </c>
      <c r="H93" s="15">
        <v>0</v>
      </c>
      <c r="I93" s="15"/>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row>
    <row r="94" spans="1:49">
      <c r="A94" s="3">
        <f t="shared" si="3"/>
        <v>2036</v>
      </c>
      <c r="B94" s="15">
        <v>1097879.8547329539</v>
      </c>
      <c r="C94" s="15">
        <v>619758.21632674627</v>
      </c>
      <c r="D94" s="15">
        <v>0</v>
      </c>
      <c r="E94" s="15">
        <v>936502.69486147957</v>
      </c>
      <c r="F94" s="15">
        <v>161377.15987147458</v>
      </c>
      <c r="G94" s="15">
        <v>0</v>
      </c>
      <c r="H94" s="15">
        <v>0</v>
      </c>
      <c r="I94" s="15"/>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row>
    <row r="95" spans="1:49">
      <c r="A95" s="3">
        <f t="shared" si="3"/>
        <v>2037</v>
      </c>
      <c r="B95" s="15">
        <v>956220.60986246378</v>
      </c>
      <c r="C95" s="15">
        <v>642532.51760394312</v>
      </c>
      <c r="D95" s="15">
        <v>0</v>
      </c>
      <c r="E95" s="15">
        <v>796170.47483710432</v>
      </c>
      <c r="F95" s="15">
        <v>160050.13502535937</v>
      </c>
      <c r="G95" s="15">
        <v>0</v>
      </c>
      <c r="H95" s="15">
        <v>0</v>
      </c>
      <c r="I95" s="15"/>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row>
    <row r="96" spans="1:49">
      <c r="A96" s="3">
        <f t="shared" si="3"/>
        <v>2038</v>
      </c>
      <c r="B96" s="15">
        <v>844104.36915749544</v>
      </c>
      <c r="C96" s="15">
        <v>691466.15407711745</v>
      </c>
      <c r="D96" s="15">
        <v>0</v>
      </c>
      <c r="E96" s="15">
        <v>844104.36915749544</v>
      </c>
      <c r="F96" s="15">
        <v>0</v>
      </c>
      <c r="G96" s="15">
        <v>0</v>
      </c>
      <c r="H96" s="15">
        <v>0</v>
      </c>
      <c r="I96" s="1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row>
    <row r="97" spans="1:49">
      <c r="A97" s="3">
        <f t="shared" si="3"/>
        <v>2039</v>
      </c>
      <c r="B97" s="15">
        <v>856975.68406295753</v>
      </c>
      <c r="C97" s="15">
        <v>729648.20159838418</v>
      </c>
      <c r="D97" s="15">
        <v>0</v>
      </c>
      <c r="E97" s="15">
        <v>856975.68406295753</v>
      </c>
      <c r="F97" s="15">
        <v>0</v>
      </c>
      <c r="G97" s="15">
        <v>0</v>
      </c>
      <c r="H97" s="15">
        <v>0</v>
      </c>
      <c r="I97" s="15"/>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row>
    <row r="98" spans="1:49">
      <c r="A98" s="3">
        <f t="shared" si="3"/>
        <v>2040</v>
      </c>
      <c r="B98" s="15">
        <v>0</v>
      </c>
      <c r="C98" s="15">
        <v>0</v>
      </c>
      <c r="D98" s="15">
        <v>0</v>
      </c>
      <c r="E98" s="15">
        <v>0</v>
      </c>
      <c r="F98" s="15">
        <v>0</v>
      </c>
      <c r="G98" s="15">
        <v>0</v>
      </c>
      <c r="H98" s="15">
        <v>0</v>
      </c>
      <c r="I98" s="15"/>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row>
    <row r="99" spans="1:49">
      <c r="A99" s="3">
        <f t="shared" si="3"/>
        <v>2041</v>
      </c>
      <c r="B99" s="15">
        <v>0</v>
      </c>
      <c r="C99" s="15">
        <v>0</v>
      </c>
      <c r="D99" s="15">
        <v>0</v>
      </c>
      <c r="E99" s="15">
        <v>0</v>
      </c>
      <c r="F99" s="15">
        <v>0</v>
      </c>
      <c r="G99" s="15">
        <v>0</v>
      </c>
      <c r="H99" s="15">
        <v>0</v>
      </c>
      <c r="I99" s="1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row>
    <row r="100" spans="1:49">
      <c r="A100" s="3">
        <f t="shared" si="3"/>
        <v>2042</v>
      </c>
      <c r="B100" s="15">
        <v>0</v>
      </c>
      <c r="C100" s="15">
        <v>0</v>
      </c>
      <c r="D100" s="15">
        <v>0</v>
      </c>
      <c r="E100" s="15">
        <v>0</v>
      </c>
      <c r="F100" s="15">
        <v>0</v>
      </c>
      <c r="G100" s="15">
        <v>0</v>
      </c>
      <c r="H100" s="15">
        <v>0</v>
      </c>
      <c r="I100" s="15"/>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row>
    <row r="102" spans="1:49">
      <c r="A102" s="3">
        <f>A78+1</f>
        <v>5</v>
      </c>
      <c r="B102" s="3" t="str">
        <f ca="1">OFFSET(Portfolios!$B$8,A102,0)</f>
        <v>CBRE Scenario-Pathway 1</v>
      </c>
    </row>
    <row r="103" spans="1:49" ht="30">
      <c r="B103" s="42"/>
      <c r="C103" s="54" t="s">
        <v>4</v>
      </c>
      <c r="D103" s="42"/>
      <c r="E103" s="42"/>
      <c r="F103" s="42"/>
      <c r="G103" s="42"/>
      <c r="H103" s="42"/>
      <c r="I103" s="42"/>
    </row>
    <row r="104" spans="1:49" ht="45">
      <c r="A104" s="51" t="s">
        <v>5</v>
      </c>
      <c r="B104" s="54" t="s">
        <v>6</v>
      </c>
      <c r="C104" s="54" t="s">
        <v>7</v>
      </c>
      <c r="D104" s="54" t="s">
        <v>8</v>
      </c>
      <c r="E104" s="55" t="s">
        <v>9</v>
      </c>
      <c r="F104" s="55" t="s">
        <v>10</v>
      </c>
      <c r="G104" s="55" t="s">
        <v>11</v>
      </c>
      <c r="H104" s="55" t="s">
        <v>12</v>
      </c>
      <c r="I104" s="55" t="s">
        <v>13</v>
      </c>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row>
    <row r="105" spans="1:49">
      <c r="A105" s="3">
        <v>2023</v>
      </c>
      <c r="B105" s="15">
        <v>10825997.164115183</v>
      </c>
      <c r="C105" s="15">
        <v>549764.21174264723</v>
      </c>
      <c r="D105" s="15">
        <v>0</v>
      </c>
      <c r="E105" s="15">
        <v>1957769.9969103879</v>
      </c>
      <c r="F105" s="15"/>
      <c r="G105" s="15">
        <v>8657384.9857915472</v>
      </c>
      <c r="H105" s="15">
        <v>210842.18141324585</v>
      </c>
      <c r="I105" s="15">
        <v>0</v>
      </c>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row>
    <row r="106" spans="1:49">
      <c r="A106" s="3">
        <f>A105+1</f>
        <v>2024</v>
      </c>
      <c r="B106" s="15">
        <v>10135207.791838497</v>
      </c>
      <c r="C106" s="15">
        <v>869625.9652255465</v>
      </c>
      <c r="D106" s="15">
        <v>0</v>
      </c>
      <c r="E106" s="15">
        <v>2147120.3568281368</v>
      </c>
      <c r="F106" s="15">
        <v>372848.73706716468</v>
      </c>
      <c r="G106" s="15">
        <v>7446625.8709182665</v>
      </c>
      <c r="H106" s="15">
        <v>168612.82702492716</v>
      </c>
      <c r="I106" s="15">
        <v>0</v>
      </c>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row>
    <row r="107" spans="1:49">
      <c r="A107" s="3">
        <f t="shared" ref="A107:A124" si="4">A106+1</f>
        <v>2025</v>
      </c>
      <c r="B107" s="15">
        <v>8275306.6956829131</v>
      </c>
      <c r="C107" s="15">
        <v>608282.47804106202</v>
      </c>
      <c r="D107" s="15">
        <v>0</v>
      </c>
      <c r="E107" s="15">
        <v>2262379.8568700682</v>
      </c>
      <c r="F107" s="15">
        <v>531924.90382260806</v>
      </c>
      <c r="G107" s="15">
        <v>5481001.9349902356</v>
      </c>
      <c r="H107" s="15">
        <v>0</v>
      </c>
      <c r="I107" s="15">
        <v>0</v>
      </c>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row>
    <row r="108" spans="1:49">
      <c r="A108" s="3">
        <f t="shared" si="4"/>
        <v>2026</v>
      </c>
      <c r="B108" s="15">
        <v>5466547.1263137748</v>
      </c>
      <c r="C108" s="15">
        <v>911799.04879280587</v>
      </c>
      <c r="D108" s="15">
        <v>0</v>
      </c>
      <c r="E108" s="15">
        <v>1910246.0922814119</v>
      </c>
      <c r="F108" s="15">
        <v>262418.31010636315</v>
      </c>
      <c r="G108" s="15">
        <v>3293882.7239259994</v>
      </c>
      <c r="H108" s="15">
        <v>0</v>
      </c>
      <c r="I108" s="15">
        <v>0</v>
      </c>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row>
    <row r="109" spans="1:49">
      <c r="A109" s="3">
        <f t="shared" si="4"/>
        <v>2027</v>
      </c>
      <c r="B109" s="15">
        <v>6109605.8578894269</v>
      </c>
      <c r="C109" s="15">
        <v>933115.12622551573</v>
      </c>
      <c r="D109" s="15">
        <v>0</v>
      </c>
      <c r="E109" s="15">
        <v>1835527.7975437355</v>
      </c>
      <c r="F109" s="15">
        <v>433037.03753106593</v>
      </c>
      <c r="G109" s="15">
        <v>3841041.0228146235</v>
      </c>
      <c r="H109" s="15">
        <v>0</v>
      </c>
      <c r="I109" s="15">
        <v>0</v>
      </c>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row>
    <row r="110" spans="1:49">
      <c r="A110" s="3">
        <f t="shared" si="4"/>
        <v>2028</v>
      </c>
      <c r="B110" s="15">
        <v>5966956.8496441068</v>
      </c>
      <c r="C110" s="15">
        <v>566383.26640931121</v>
      </c>
      <c r="D110" s="15">
        <v>0</v>
      </c>
      <c r="E110" s="15">
        <v>1933479.0018845659</v>
      </c>
      <c r="F110" s="15">
        <v>654452.82563300023</v>
      </c>
      <c r="G110" s="15">
        <v>3379025.0221265415</v>
      </c>
      <c r="H110" s="15">
        <v>0</v>
      </c>
      <c r="I110" s="15">
        <v>0</v>
      </c>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row>
    <row r="111" spans="1:49">
      <c r="A111" s="3">
        <f t="shared" si="4"/>
        <v>2029</v>
      </c>
      <c r="B111" s="15">
        <v>3849222.0742658461</v>
      </c>
      <c r="C111" s="15">
        <v>645538.18846132571</v>
      </c>
      <c r="D111" s="15">
        <v>0</v>
      </c>
      <c r="E111" s="15">
        <v>1696066.0459505364</v>
      </c>
      <c r="F111" s="15">
        <v>520566.4238877442</v>
      </c>
      <c r="G111" s="15">
        <v>1632589.6044275654</v>
      </c>
      <c r="H111" s="15">
        <v>0</v>
      </c>
      <c r="I111" s="15">
        <v>0</v>
      </c>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row>
    <row r="112" spans="1:49">
      <c r="A112" s="3">
        <f t="shared" si="4"/>
        <v>2030</v>
      </c>
      <c r="B112" s="15">
        <v>1259931.6749523159</v>
      </c>
      <c r="C112" s="15">
        <v>625002.85465484206</v>
      </c>
      <c r="D112" s="15">
        <v>0</v>
      </c>
      <c r="E112" s="15">
        <v>886815.55623910844</v>
      </c>
      <c r="F112" s="15">
        <v>373116.11871320789</v>
      </c>
      <c r="G112" s="15">
        <v>0</v>
      </c>
      <c r="H112" s="15">
        <v>0</v>
      </c>
      <c r="I112" s="15">
        <v>0</v>
      </c>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row>
    <row r="113" spans="1:49">
      <c r="A113" s="3">
        <f t="shared" si="4"/>
        <v>2031</v>
      </c>
      <c r="B113" s="15">
        <v>1163187.813931142</v>
      </c>
      <c r="C113" s="15">
        <v>678825.50426246726</v>
      </c>
      <c r="D113" s="15">
        <v>0</v>
      </c>
      <c r="E113" s="15">
        <v>818679.40512723138</v>
      </c>
      <c r="F113" s="15">
        <v>344508.40880391054</v>
      </c>
      <c r="G113" s="15">
        <v>0</v>
      </c>
      <c r="H113" s="15">
        <v>0</v>
      </c>
      <c r="I113" s="15">
        <v>0</v>
      </c>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row>
    <row r="114" spans="1:49">
      <c r="A114" s="3">
        <f t="shared" si="4"/>
        <v>2032</v>
      </c>
      <c r="B114" s="15">
        <v>648709.99717543914</v>
      </c>
      <c r="C114" s="15">
        <v>473099.72683195001</v>
      </c>
      <c r="D114" s="15">
        <v>0</v>
      </c>
      <c r="E114" s="15">
        <v>547351.23102539894</v>
      </c>
      <c r="F114" s="15">
        <v>101358.76615004014</v>
      </c>
      <c r="G114" s="15">
        <v>0</v>
      </c>
      <c r="H114" s="15">
        <v>0</v>
      </c>
      <c r="I114" s="15">
        <v>0</v>
      </c>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row>
    <row r="115" spans="1:49">
      <c r="A115" s="3">
        <f t="shared" si="4"/>
        <v>2033</v>
      </c>
      <c r="B115" s="15">
        <v>524593.38453475619</v>
      </c>
      <c r="C115" s="15">
        <v>341755.77924506599</v>
      </c>
      <c r="D115" s="15">
        <v>0</v>
      </c>
      <c r="E115" s="15">
        <v>417869.24102416023</v>
      </c>
      <c r="F115" s="15">
        <v>106724.14351059594</v>
      </c>
      <c r="G115" s="15">
        <v>0</v>
      </c>
      <c r="H115" s="15">
        <v>0</v>
      </c>
      <c r="I115" s="15">
        <v>0</v>
      </c>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row>
    <row r="116" spans="1:49">
      <c r="A116" s="3">
        <f t="shared" si="4"/>
        <v>2034</v>
      </c>
      <c r="B116" s="15">
        <v>475319.56419552967</v>
      </c>
      <c r="C116" s="15">
        <v>422745.48787002498</v>
      </c>
      <c r="D116" s="15">
        <v>0</v>
      </c>
      <c r="E116" s="15">
        <v>419294.67501548788</v>
      </c>
      <c r="F116" s="15">
        <v>56024.889180041799</v>
      </c>
      <c r="G116" s="15">
        <v>0</v>
      </c>
      <c r="H116" s="15">
        <v>0</v>
      </c>
      <c r="I116" s="15">
        <v>0</v>
      </c>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row>
    <row r="117" spans="1:49">
      <c r="A117" s="3">
        <f t="shared" si="4"/>
        <v>2035</v>
      </c>
      <c r="B117" s="15">
        <v>466211.29145538853</v>
      </c>
      <c r="C117" s="15">
        <v>412185.46807543532</v>
      </c>
      <c r="D117" s="15">
        <v>0</v>
      </c>
      <c r="E117" s="15">
        <v>412686.86534523318</v>
      </c>
      <c r="F117" s="15">
        <v>53524.426110155342</v>
      </c>
      <c r="G117" s="15">
        <v>0</v>
      </c>
      <c r="H117" s="15">
        <v>0</v>
      </c>
      <c r="I117" s="15">
        <v>0</v>
      </c>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row>
    <row r="118" spans="1:49">
      <c r="A118" s="3">
        <f t="shared" si="4"/>
        <v>2036</v>
      </c>
      <c r="B118" s="15">
        <v>467458.80638536211</v>
      </c>
      <c r="C118" s="15">
        <v>449446.80025531357</v>
      </c>
      <c r="D118" s="15">
        <v>0</v>
      </c>
      <c r="E118" s="15">
        <v>407262.265731177</v>
      </c>
      <c r="F118" s="15">
        <v>60196.540654185075</v>
      </c>
      <c r="G118" s="15">
        <v>0</v>
      </c>
      <c r="H118" s="15">
        <v>0</v>
      </c>
      <c r="I118" s="15">
        <v>0</v>
      </c>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row>
    <row r="119" spans="1:49">
      <c r="A119" s="3">
        <f t="shared" si="4"/>
        <v>2037</v>
      </c>
      <c r="B119" s="15">
        <v>419886.98975077091</v>
      </c>
      <c r="C119" s="15">
        <v>450387.62886365736</v>
      </c>
      <c r="D119" s="15">
        <v>0</v>
      </c>
      <c r="E119" s="15">
        <v>360621.17162430991</v>
      </c>
      <c r="F119" s="15">
        <v>59265.818126461018</v>
      </c>
      <c r="G119" s="15">
        <v>0</v>
      </c>
      <c r="H119" s="15">
        <v>0</v>
      </c>
      <c r="I119" s="15">
        <v>0</v>
      </c>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row>
    <row r="120" spans="1:49">
      <c r="A120" s="3">
        <f t="shared" si="4"/>
        <v>2038</v>
      </c>
      <c r="B120" s="15">
        <v>376045.08669367747</v>
      </c>
      <c r="C120" s="15">
        <v>493061.0038786676</v>
      </c>
      <c r="D120" s="15">
        <v>0</v>
      </c>
      <c r="E120" s="15">
        <v>376045.08669367747</v>
      </c>
      <c r="F120" s="15">
        <v>0</v>
      </c>
      <c r="G120" s="15">
        <v>0</v>
      </c>
      <c r="H120" s="15">
        <v>0</v>
      </c>
      <c r="I120" s="15">
        <v>0</v>
      </c>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row>
    <row r="121" spans="1:49">
      <c r="A121" s="3">
        <f t="shared" si="4"/>
        <v>2039</v>
      </c>
      <c r="B121" s="15">
        <v>384432.22501783952</v>
      </c>
      <c r="C121" s="15">
        <v>525738.39261356276</v>
      </c>
      <c r="D121" s="15">
        <v>0</v>
      </c>
      <c r="E121" s="15">
        <v>384432.22501783952</v>
      </c>
      <c r="F121" s="15">
        <v>0</v>
      </c>
      <c r="G121" s="15">
        <v>0</v>
      </c>
      <c r="H121" s="15">
        <v>0</v>
      </c>
      <c r="I121" s="15">
        <v>0</v>
      </c>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row>
    <row r="122" spans="1:49">
      <c r="A122" s="3">
        <f t="shared" si="4"/>
        <v>2040</v>
      </c>
      <c r="B122" s="15">
        <v>0</v>
      </c>
      <c r="C122" s="15">
        <v>0</v>
      </c>
      <c r="D122" s="15">
        <v>0</v>
      </c>
      <c r="E122" s="15">
        <v>0</v>
      </c>
      <c r="F122" s="15">
        <v>0</v>
      </c>
      <c r="G122" s="15">
        <v>0</v>
      </c>
      <c r="H122" s="15">
        <v>0</v>
      </c>
      <c r="I122" s="15">
        <v>0</v>
      </c>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row>
    <row r="123" spans="1:49">
      <c r="A123" s="3">
        <f t="shared" si="4"/>
        <v>2041</v>
      </c>
      <c r="B123" s="15">
        <v>0</v>
      </c>
      <c r="C123" s="15">
        <v>0</v>
      </c>
      <c r="D123" s="15">
        <v>0</v>
      </c>
      <c r="E123" s="15">
        <v>0</v>
      </c>
      <c r="F123" s="15">
        <v>0</v>
      </c>
      <c r="G123" s="15">
        <v>0</v>
      </c>
      <c r="H123" s="15">
        <v>0</v>
      </c>
      <c r="I123" s="15">
        <v>0</v>
      </c>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row>
    <row r="124" spans="1:49">
      <c r="A124" s="3">
        <f t="shared" si="4"/>
        <v>2042</v>
      </c>
      <c r="B124" s="15">
        <v>0</v>
      </c>
      <c r="C124" s="15">
        <v>0</v>
      </c>
      <c r="D124" s="15">
        <v>0</v>
      </c>
      <c r="E124" s="15">
        <v>0</v>
      </c>
      <c r="F124" s="15">
        <v>0</v>
      </c>
      <c r="G124" s="15">
        <v>0</v>
      </c>
      <c r="H124" s="15">
        <v>0</v>
      </c>
      <c r="I124" s="15">
        <v>0</v>
      </c>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row>
    <row r="126" spans="1:49">
      <c r="A126" s="3">
        <f>A102+1</f>
        <v>6</v>
      </c>
      <c r="B126" s="3" t="str">
        <f ca="1">OFFSET(Portfolios!$B$8,A126,0)</f>
        <v>CBRE Scenario-Pathway 2</v>
      </c>
    </row>
    <row r="127" spans="1:49" ht="30">
      <c r="B127" s="42"/>
      <c r="C127" s="54" t="s">
        <v>4</v>
      </c>
      <c r="D127" s="42"/>
      <c r="E127" s="42"/>
      <c r="F127" s="42"/>
      <c r="G127" s="42"/>
      <c r="H127" s="42"/>
      <c r="I127" s="42"/>
    </row>
    <row r="128" spans="1:49" ht="45">
      <c r="A128" s="51" t="s">
        <v>5</v>
      </c>
      <c r="B128" s="54" t="s">
        <v>6</v>
      </c>
      <c r="C128" s="54" t="s">
        <v>7</v>
      </c>
      <c r="D128" s="54" t="s">
        <v>8</v>
      </c>
      <c r="E128" s="55" t="s">
        <v>9</v>
      </c>
      <c r="F128" s="55" t="s">
        <v>10</v>
      </c>
      <c r="G128" s="55" t="s">
        <v>11</v>
      </c>
      <c r="H128" s="55" t="s">
        <v>12</v>
      </c>
      <c r="I128" s="55" t="s">
        <v>13</v>
      </c>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row>
    <row r="129" spans="1:49">
      <c r="A129" s="3">
        <v>2023</v>
      </c>
      <c r="B129" s="15">
        <v>10451566.962849775</v>
      </c>
      <c r="C129" s="15">
        <v>549764.21174264723</v>
      </c>
      <c r="D129" s="15">
        <v>0</v>
      </c>
      <c r="E129" s="15">
        <v>1889720.1866675231</v>
      </c>
      <c r="F129" s="15">
        <v>0</v>
      </c>
      <c r="G129" s="15">
        <v>8358309.4235350071</v>
      </c>
      <c r="H129" s="15">
        <v>203537.35264724548</v>
      </c>
      <c r="I129" s="15">
        <v>0</v>
      </c>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row>
    <row r="130" spans="1:49">
      <c r="A130" s="3">
        <f>A129+1</f>
        <v>2024</v>
      </c>
      <c r="B130" s="15">
        <v>9324372.2693813276</v>
      </c>
      <c r="C130" s="15">
        <v>869625.9652255465</v>
      </c>
      <c r="D130" s="15">
        <v>0</v>
      </c>
      <c r="E130" s="15">
        <v>1981319.2879685408</v>
      </c>
      <c r="F130" s="15">
        <v>342069.05254012742</v>
      </c>
      <c r="G130" s="15">
        <v>6845934.3725209907</v>
      </c>
      <c r="H130" s="15">
        <v>155049.55635167236</v>
      </c>
      <c r="I130" s="15">
        <v>0</v>
      </c>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row>
    <row r="131" spans="1:49">
      <c r="A131" s="3">
        <f t="shared" ref="A131:A148" si="5">A130+1</f>
        <v>2025</v>
      </c>
      <c r="B131" s="15">
        <v>7427471.2107978584</v>
      </c>
      <c r="C131" s="15">
        <v>608282.47804106202</v>
      </c>
      <c r="D131" s="15">
        <v>0</v>
      </c>
      <c r="E131" s="15">
        <v>2029701.4269140989</v>
      </c>
      <c r="F131" s="15">
        <v>477149.11259132589</v>
      </c>
      <c r="G131" s="15">
        <v>4920620.6712924335</v>
      </c>
      <c r="H131" s="15">
        <v>0</v>
      </c>
      <c r="I131" s="15">
        <v>0</v>
      </c>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row>
    <row r="132" spans="1:49">
      <c r="A132" s="3">
        <f t="shared" si="5"/>
        <v>2026</v>
      </c>
      <c r="B132" s="15">
        <v>4861525.6098836958</v>
      </c>
      <c r="C132" s="15">
        <v>911799.04879280587</v>
      </c>
      <c r="D132" s="15">
        <v>0</v>
      </c>
      <c r="E132" s="15">
        <v>1697550.7203639736</v>
      </c>
      <c r="F132" s="15">
        <v>231509.25650035261</v>
      </c>
      <c r="G132" s="15">
        <v>2932465.6330193686</v>
      </c>
      <c r="H132" s="15">
        <v>0</v>
      </c>
      <c r="I132" s="15">
        <v>0</v>
      </c>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row>
    <row r="133" spans="1:49">
      <c r="A133" s="3">
        <f t="shared" si="5"/>
        <v>2027</v>
      </c>
      <c r="B133" s="15">
        <v>5236986.4314720435</v>
      </c>
      <c r="C133" s="15">
        <v>933115.12622551573</v>
      </c>
      <c r="D133" s="15">
        <v>0</v>
      </c>
      <c r="E133" s="15">
        <v>1576869.45608488</v>
      </c>
      <c r="F133" s="15">
        <v>378193.33574071078</v>
      </c>
      <c r="G133" s="15">
        <v>3281923.6396464538</v>
      </c>
      <c r="H133" s="15">
        <v>0</v>
      </c>
      <c r="I133" s="15">
        <v>0</v>
      </c>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row>
    <row r="134" spans="1:49">
      <c r="A134" s="3">
        <f t="shared" si="5"/>
        <v>2028</v>
      </c>
      <c r="B134" s="15">
        <v>4923788.213786996</v>
      </c>
      <c r="C134" s="15">
        <v>566383.26640931121</v>
      </c>
      <c r="D134" s="15">
        <v>0</v>
      </c>
      <c r="E134" s="15">
        <v>1573858.0627312113</v>
      </c>
      <c r="F134" s="15">
        <v>558798.22565719543</v>
      </c>
      <c r="G134" s="15">
        <v>2791131.9253985891</v>
      </c>
      <c r="H134" s="15">
        <v>0</v>
      </c>
      <c r="I134" s="15">
        <v>0</v>
      </c>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row>
    <row r="135" spans="1:49">
      <c r="A135" s="3">
        <f t="shared" si="5"/>
        <v>2029</v>
      </c>
      <c r="B135" s="15">
        <v>3192571.861539735</v>
      </c>
      <c r="C135" s="15">
        <v>645538.18846132571</v>
      </c>
      <c r="D135" s="15">
        <v>0</v>
      </c>
      <c r="E135" s="15">
        <v>1403273.6464066789</v>
      </c>
      <c r="F135" s="15">
        <v>435593.86729957373</v>
      </c>
      <c r="G135" s="15">
        <v>1353704.3478334823</v>
      </c>
      <c r="H135" s="15">
        <v>0</v>
      </c>
      <c r="I135" s="15">
        <v>0</v>
      </c>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row>
    <row r="136" spans="1:49">
      <c r="A136" s="3">
        <f t="shared" si="5"/>
        <v>2030</v>
      </c>
      <c r="B136" s="15">
        <v>1789092.9422686547</v>
      </c>
      <c r="C136" s="15">
        <v>625002.85465484206</v>
      </c>
      <c r="D136" s="15">
        <v>0</v>
      </c>
      <c r="E136" s="15">
        <v>1259141.1064519126</v>
      </c>
      <c r="F136" s="15">
        <v>529951.83581674262</v>
      </c>
      <c r="G136" s="15">
        <v>0</v>
      </c>
      <c r="H136" s="15">
        <v>0</v>
      </c>
      <c r="I136" s="15">
        <v>0</v>
      </c>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row>
    <row r="137" spans="1:49">
      <c r="A137" s="3">
        <f t="shared" si="5"/>
        <v>2031</v>
      </c>
      <c r="B137" s="15">
        <v>1724912.9717350099</v>
      </c>
      <c r="C137" s="15">
        <v>678825.50426246726</v>
      </c>
      <c r="D137" s="15">
        <v>0</v>
      </c>
      <c r="E137" s="15">
        <v>1209872.9556363008</v>
      </c>
      <c r="F137" s="15">
        <v>515040.01609870908</v>
      </c>
      <c r="G137" s="15">
        <v>0</v>
      </c>
      <c r="H137" s="15">
        <v>0</v>
      </c>
      <c r="I137" s="15">
        <v>0</v>
      </c>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row>
    <row r="138" spans="1:49">
      <c r="A138" s="3">
        <f t="shared" si="5"/>
        <v>2032</v>
      </c>
      <c r="B138" s="15">
        <v>963770.62902841507</v>
      </c>
      <c r="C138" s="15">
        <v>473099.72683195001</v>
      </c>
      <c r="D138" s="15">
        <v>0</v>
      </c>
      <c r="E138" s="15">
        <v>813415.03469910251</v>
      </c>
      <c r="F138" s="15">
        <v>150355.59432931256</v>
      </c>
      <c r="G138" s="15">
        <v>0</v>
      </c>
      <c r="H138" s="15">
        <v>0</v>
      </c>
      <c r="I138" s="15">
        <v>0</v>
      </c>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row>
    <row r="139" spans="1:49">
      <c r="A139" s="3">
        <f t="shared" si="5"/>
        <v>2033</v>
      </c>
      <c r="B139" s="15">
        <v>780756.90723625047</v>
      </c>
      <c r="C139" s="15">
        <v>341755.77924506599</v>
      </c>
      <c r="D139" s="15">
        <v>0</v>
      </c>
      <c r="E139" s="15">
        <v>621450.07380032435</v>
      </c>
      <c r="F139" s="15">
        <v>159306.83343592606</v>
      </c>
      <c r="G139" s="15">
        <v>0</v>
      </c>
      <c r="H139" s="15">
        <v>0</v>
      </c>
      <c r="I139" s="15">
        <v>0</v>
      </c>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row>
    <row r="140" spans="1:49">
      <c r="A140" s="3">
        <f t="shared" si="5"/>
        <v>2034</v>
      </c>
      <c r="B140" s="15">
        <v>705837.92329988116</v>
      </c>
      <c r="C140" s="15">
        <v>422745.48787002498</v>
      </c>
      <c r="D140" s="15">
        <v>0</v>
      </c>
      <c r="E140" s="15">
        <v>620928.66430718661</v>
      </c>
      <c r="F140" s="15">
        <v>84909.258992694551</v>
      </c>
      <c r="G140" s="15">
        <v>0</v>
      </c>
      <c r="H140" s="15">
        <v>0</v>
      </c>
      <c r="I140" s="15">
        <v>0</v>
      </c>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row>
    <row r="141" spans="1:49">
      <c r="A141" s="3">
        <f t="shared" si="5"/>
        <v>2035</v>
      </c>
      <c r="B141" s="15">
        <v>691075.89253930701</v>
      </c>
      <c r="C141" s="15">
        <v>412185.46807543532</v>
      </c>
      <c r="D141" s="15">
        <v>0</v>
      </c>
      <c r="E141" s="15">
        <v>612713.48873499327</v>
      </c>
      <c r="F141" s="15">
        <v>78362.403804313712</v>
      </c>
      <c r="G141" s="15">
        <v>0</v>
      </c>
      <c r="H141" s="15">
        <v>0</v>
      </c>
      <c r="I141" s="15">
        <v>0</v>
      </c>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row>
    <row r="142" spans="1:49">
      <c r="A142" s="3">
        <f t="shared" si="5"/>
        <v>2036</v>
      </c>
      <c r="B142" s="15">
        <v>694975.86733723641</v>
      </c>
      <c r="C142" s="15">
        <v>449446.80025531357</v>
      </c>
      <c r="D142" s="15">
        <v>0</v>
      </c>
      <c r="E142" s="15">
        <v>604307.3709212885</v>
      </c>
      <c r="F142" s="15">
        <v>90668.496415947811</v>
      </c>
      <c r="G142" s="15">
        <v>0</v>
      </c>
      <c r="H142" s="15">
        <v>0</v>
      </c>
      <c r="I142" s="15">
        <v>0</v>
      </c>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row>
    <row r="143" spans="1:49">
      <c r="A143" s="3">
        <f t="shared" si="5"/>
        <v>2037</v>
      </c>
      <c r="B143" s="15">
        <v>621487.30495811498</v>
      </c>
      <c r="C143" s="15">
        <v>450387.62886365736</v>
      </c>
      <c r="D143" s="15">
        <v>0</v>
      </c>
      <c r="E143" s="15">
        <v>533199.2169268626</v>
      </c>
      <c r="F143" s="15">
        <v>88288.088031252351</v>
      </c>
      <c r="G143" s="15">
        <v>0</v>
      </c>
      <c r="H143" s="15">
        <v>0</v>
      </c>
      <c r="I143" s="15">
        <v>0</v>
      </c>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row>
    <row r="144" spans="1:49">
      <c r="A144" s="3">
        <f t="shared" si="5"/>
        <v>2038</v>
      </c>
      <c r="B144" s="15">
        <v>554130.091619835</v>
      </c>
      <c r="C144" s="15">
        <v>493061.0038786676</v>
      </c>
      <c r="D144" s="15">
        <v>0</v>
      </c>
      <c r="E144" s="15">
        <v>554130.091619835</v>
      </c>
      <c r="F144" s="15">
        <v>0</v>
      </c>
      <c r="G144" s="15">
        <v>0</v>
      </c>
      <c r="H144" s="15">
        <v>0</v>
      </c>
      <c r="I144" s="15">
        <v>0</v>
      </c>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row>
    <row r="145" spans="1:49">
      <c r="A145" s="3">
        <f t="shared" si="5"/>
        <v>2039</v>
      </c>
      <c r="B145" s="15">
        <v>571440.43272297888</v>
      </c>
      <c r="C145" s="15">
        <v>525738.39261356276</v>
      </c>
      <c r="D145" s="15">
        <v>0</v>
      </c>
      <c r="E145" s="15">
        <v>571440.43272297888</v>
      </c>
      <c r="F145" s="15">
        <v>0</v>
      </c>
      <c r="G145" s="15">
        <v>0</v>
      </c>
      <c r="H145" s="15">
        <v>0</v>
      </c>
      <c r="I145" s="15">
        <v>0</v>
      </c>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row>
    <row r="146" spans="1:49">
      <c r="A146" s="3">
        <f t="shared" si="5"/>
        <v>2040</v>
      </c>
      <c r="B146" s="15">
        <v>0</v>
      </c>
      <c r="C146" s="15">
        <v>0</v>
      </c>
      <c r="D146" s="15">
        <v>0</v>
      </c>
      <c r="E146" s="15">
        <v>0</v>
      </c>
      <c r="F146" s="15">
        <v>0</v>
      </c>
      <c r="G146" s="15">
        <v>0</v>
      </c>
      <c r="H146" s="15">
        <v>0</v>
      </c>
      <c r="I146" s="15">
        <v>0</v>
      </c>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row>
    <row r="147" spans="1:49">
      <c r="A147" s="3">
        <f t="shared" si="5"/>
        <v>2041</v>
      </c>
      <c r="B147" s="15">
        <v>0</v>
      </c>
      <c r="C147" s="15">
        <v>0</v>
      </c>
      <c r="D147" s="15">
        <v>0</v>
      </c>
      <c r="E147" s="15">
        <v>0</v>
      </c>
      <c r="F147" s="15">
        <v>0</v>
      </c>
      <c r="G147" s="15">
        <v>0</v>
      </c>
      <c r="H147" s="15">
        <v>0</v>
      </c>
      <c r="I147" s="15">
        <v>0</v>
      </c>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row>
    <row r="148" spans="1:49">
      <c r="A148" s="3">
        <f t="shared" si="5"/>
        <v>2042</v>
      </c>
      <c r="B148" s="15">
        <v>0</v>
      </c>
      <c r="C148" s="15">
        <v>0</v>
      </c>
      <c r="D148" s="15">
        <v>0</v>
      </c>
      <c r="E148" s="15">
        <v>0</v>
      </c>
      <c r="F148" s="15">
        <v>0</v>
      </c>
      <c r="G148" s="15">
        <v>0</v>
      </c>
      <c r="H148" s="15">
        <v>0</v>
      </c>
      <c r="I148" s="15">
        <v>0</v>
      </c>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row>
    <row r="150" spans="1:49">
      <c r="A150" s="3">
        <f>A126+1</f>
        <v>7</v>
      </c>
      <c r="B150" s="3" t="str">
        <f ca="1">OFFSET(Portfolios!$B$8,A150,0)</f>
        <v>CBRE Scenario</v>
      </c>
    </row>
    <row r="151" spans="1:49" ht="30">
      <c r="B151" s="42"/>
      <c r="C151" s="54" t="s">
        <v>4</v>
      </c>
      <c r="D151" s="42"/>
      <c r="E151" s="42"/>
      <c r="F151" s="42"/>
      <c r="G151" s="42"/>
      <c r="H151" s="42"/>
      <c r="I151" s="42"/>
    </row>
    <row r="152" spans="1:49" ht="45">
      <c r="A152" s="51" t="s">
        <v>5</v>
      </c>
      <c r="B152" s="54" t="s">
        <v>6</v>
      </c>
      <c r="C152" s="54" t="s">
        <v>7</v>
      </c>
      <c r="D152" s="54" t="s">
        <v>8</v>
      </c>
      <c r="E152" s="55" t="s">
        <v>9</v>
      </c>
      <c r="F152" s="55" t="s">
        <v>10</v>
      </c>
      <c r="G152" s="55" t="s">
        <v>11</v>
      </c>
      <c r="H152" s="55" t="s">
        <v>12</v>
      </c>
      <c r="I152" s="55" t="s">
        <v>13</v>
      </c>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row>
    <row r="153" spans="1:49">
      <c r="A153" s="3">
        <v>2023</v>
      </c>
      <c r="B153" s="15">
        <v>10825997.164115183</v>
      </c>
      <c r="C153" s="15">
        <v>549764.21174264723</v>
      </c>
      <c r="D153" s="15">
        <v>0</v>
      </c>
      <c r="E153" s="15">
        <v>1957769.9969103879</v>
      </c>
      <c r="F153" s="15">
        <v>0</v>
      </c>
      <c r="G153" s="15">
        <v>8657384.9857915472</v>
      </c>
      <c r="H153" s="15">
        <v>210842.18141324585</v>
      </c>
      <c r="I153" s="15">
        <v>0</v>
      </c>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row>
    <row r="154" spans="1:49">
      <c r="A154" s="3">
        <f>A153+1</f>
        <v>2024</v>
      </c>
      <c r="B154" s="15">
        <v>10135207.791838497</v>
      </c>
      <c r="C154" s="15">
        <v>869625.9652255465</v>
      </c>
      <c r="D154" s="15">
        <v>0</v>
      </c>
      <c r="E154" s="15">
        <v>2147120.3568281368</v>
      </c>
      <c r="F154" s="15">
        <v>372848.73706716468</v>
      </c>
      <c r="G154" s="15">
        <v>7446625.8709182665</v>
      </c>
      <c r="H154" s="15">
        <v>168612.82702492716</v>
      </c>
      <c r="I154" s="15">
        <v>0</v>
      </c>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row>
    <row r="155" spans="1:49">
      <c r="A155" s="3">
        <f t="shared" ref="A155:A172" si="6">A154+1</f>
        <v>2025</v>
      </c>
      <c r="B155" s="15">
        <v>8275306.6956829131</v>
      </c>
      <c r="C155" s="15">
        <v>608282.47804106202</v>
      </c>
      <c r="D155" s="15">
        <v>0</v>
      </c>
      <c r="E155" s="15">
        <v>2262379.8568700682</v>
      </c>
      <c r="F155" s="15">
        <v>531924.90382260806</v>
      </c>
      <c r="G155" s="15">
        <v>5481001.9349902356</v>
      </c>
      <c r="H155" s="15">
        <v>0</v>
      </c>
      <c r="I155" s="15">
        <v>0</v>
      </c>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row>
    <row r="156" spans="1:49">
      <c r="A156" s="3">
        <f t="shared" si="6"/>
        <v>2026</v>
      </c>
      <c r="B156" s="15">
        <v>5466547.1263137748</v>
      </c>
      <c r="C156" s="15">
        <v>911799.04879280587</v>
      </c>
      <c r="D156" s="15">
        <v>0</v>
      </c>
      <c r="E156" s="15">
        <v>1910246.0922814119</v>
      </c>
      <c r="F156" s="15">
        <v>262418.31010636315</v>
      </c>
      <c r="G156" s="15">
        <v>3293882.7239259994</v>
      </c>
      <c r="H156" s="15">
        <v>0</v>
      </c>
      <c r="I156" s="15">
        <v>0</v>
      </c>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row>
    <row r="157" spans="1:49">
      <c r="A157" s="3">
        <f t="shared" si="6"/>
        <v>2027</v>
      </c>
      <c r="B157" s="15">
        <v>6109605.8578894269</v>
      </c>
      <c r="C157" s="15">
        <v>933115.12622551573</v>
      </c>
      <c r="D157" s="15">
        <v>0</v>
      </c>
      <c r="E157" s="15">
        <v>1835527.7975437355</v>
      </c>
      <c r="F157" s="15">
        <v>433037.03753106593</v>
      </c>
      <c r="G157" s="15">
        <v>3841041.0228146235</v>
      </c>
      <c r="H157" s="15">
        <v>0</v>
      </c>
      <c r="I157" s="15">
        <v>0</v>
      </c>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row>
    <row r="158" spans="1:49">
      <c r="A158" s="3">
        <f t="shared" si="6"/>
        <v>2028</v>
      </c>
      <c r="B158" s="15">
        <v>5966956.8496441068</v>
      </c>
      <c r="C158" s="15">
        <v>566383.26640931121</v>
      </c>
      <c r="D158" s="15">
        <v>0</v>
      </c>
      <c r="E158" s="15">
        <v>1933479.0018845659</v>
      </c>
      <c r="F158" s="15">
        <v>654452.82563300023</v>
      </c>
      <c r="G158" s="15">
        <v>3379025.0221265415</v>
      </c>
      <c r="H158" s="15">
        <v>0</v>
      </c>
      <c r="I158" s="15">
        <v>0</v>
      </c>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row>
    <row r="159" spans="1:49">
      <c r="A159" s="3">
        <f t="shared" si="6"/>
        <v>2029</v>
      </c>
      <c r="B159" s="15">
        <v>3849222.0742658461</v>
      </c>
      <c r="C159" s="15">
        <v>645538.18846132571</v>
      </c>
      <c r="D159" s="15">
        <v>0</v>
      </c>
      <c r="E159" s="15">
        <v>1696066.0459505364</v>
      </c>
      <c r="F159" s="15">
        <v>520566.4238877442</v>
      </c>
      <c r="G159" s="15">
        <v>1632589.6044275654</v>
      </c>
      <c r="H159" s="15">
        <v>0</v>
      </c>
      <c r="I159" s="15">
        <v>0</v>
      </c>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row>
    <row r="160" spans="1:49">
      <c r="A160" s="3">
        <f t="shared" si="6"/>
        <v>2030</v>
      </c>
      <c r="B160" s="15">
        <v>2249877.9909862792</v>
      </c>
      <c r="C160" s="15">
        <v>625002.85465484206</v>
      </c>
      <c r="D160" s="15">
        <v>0</v>
      </c>
      <c r="E160" s="15">
        <v>1583599.2075698362</v>
      </c>
      <c r="F160" s="15">
        <v>666278.78341644246</v>
      </c>
      <c r="G160" s="15">
        <v>0</v>
      </c>
      <c r="H160" s="15">
        <v>0</v>
      </c>
      <c r="I160" s="15">
        <v>0</v>
      </c>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row>
    <row r="161" spans="1:49">
      <c r="A161" s="3">
        <f t="shared" si="6"/>
        <v>2031</v>
      </c>
      <c r="B161" s="15">
        <v>2373852.6814921265</v>
      </c>
      <c r="C161" s="15">
        <v>678825.50426246726</v>
      </c>
      <c r="D161" s="15">
        <v>0</v>
      </c>
      <c r="E161" s="15">
        <v>1670774.2961780233</v>
      </c>
      <c r="F161" s="15">
        <v>703078.38531410298</v>
      </c>
      <c r="G161" s="15">
        <v>0</v>
      </c>
      <c r="H161" s="15">
        <v>0</v>
      </c>
      <c r="I161" s="15">
        <v>0</v>
      </c>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row>
    <row r="162" spans="1:49">
      <c r="A162" s="3">
        <f t="shared" si="6"/>
        <v>2032</v>
      </c>
      <c r="B162" s="15">
        <v>1334931.1981797854</v>
      </c>
      <c r="C162" s="15">
        <v>473099.72683195001</v>
      </c>
      <c r="D162" s="15">
        <v>0</v>
      </c>
      <c r="E162" s="15">
        <v>1126352.6658127175</v>
      </c>
      <c r="F162" s="15">
        <v>208578.53236706779</v>
      </c>
      <c r="G162" s="15">
        <v>0</v>
      </c>
      <c r="H162" s="15">
        <v>0</v>
      </c>
      <c r="I162" s="15">
        <v>0</v>
      </c>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row>
    <row r="163" spans="1:49">
      <c r="A163" s="3">
        <f t="shared" si="6"/>
        <v>2033</v>
      </c>
      <c r="B163" s="15">
        <v>1066356.6977369261</v>
      </c>
      <c r="C163" s="15">
        <v>341755.77924506599</v>
      </c>
      <c r="D163" s="15">
        <v>0</v>
      </c>
      <c r="E163" s="15">
        <v>849415.33210439619</v>
      </c>
      <c r="F163" s="15">
        <v>216941.36563252981</v>
      </c>
      <c r="G163" s="15">
        <v>0</v>
      </c>
      <c r="H163" s="15">
        <v>0</v>
      </c>
      <c r="I163" s="15">
        <v>0</v>
      </c>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row>
    <row r="164" spans="1:49">
      <c r="A164" s="3">
        <f t="shared" si="6"/>
        <v>2034</v>
      </c>
      <c r="B164" s="15">
        <v>968305.09722681215</v>
      </c>
      <c r="C164" s="15">
        <v>422745.48787002498</v>
      </c>
      <c r="D164" s="15">
        <v>0</v>
      </c>
      <c r="E164" s="15">
        <v>854173.06932171714</v>
      </c>
      <c r="F164" s="15">
        <v>114132.0279050949</v>
      </c>
      <c r="G164" s="15">
        <v>0</v>
      </c>
      <c r="H164" s="15">
        <v>0</v>
      </c>
      <c r="I164" s="15">
        <v>0</v>
      </c>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row>
    <row r="165" spans="1:49">
      <c r="A165" s="3">
        <f t="shared" si="6"/>
        <v>2035</v>
      </c>
      <c r="B165" s="15">
        <v>952066.05938272423</v>
      </c>
      <c r="C165" s="15">
        <v>412185.46807543532</v>
      </c>
      <c r="D165" s="15">
        <v>0</v>
      </c>
      <c r="E165" s="15">
        <v>842761.99407718959</v>
      </c>
      <c r="F165" s="15">
        <v>109304.06530553452</v>
      </c>
      <c r="G165" s="15">
        <v>0</v>
      </c>
      <c r="H165" s="15">
        <v>0</v>
      </c>
      <c r="I165" s="15">
        <v>0</v>
      </c>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row>
    <row r="166" spans="1:49">
      <c r="A166" s="3">
        <f t="shared" si="6"/>
        <v>2036</v>
      </c>
      <c r="B166" s="15">
        <v>954767.67446752486</v>
      </c>
      <c r="C166" s="15">
        <v>449446.80025531357</v>
      </c>
      <c r="D166" s="15">
        <v>0</v>
      </c>
      <c r="E166" s="15">
        <v>831818.42130059213</v>
      </c>
      <c r="F166" s="15">
        <v>122949.25316693282</v>
      </c>
      <c r="G166" s="15">
        <v>0</v>
      </c>
      <c r="H166" s="15">
        <v>0</v>
      </c>
      <c r="I166" s="15">
        <v>0</v>
      </c>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row>
    <row r="167" spans="1:49">
      <c r="A167" s="3">
        <f t="shared" si="6"/>
        <v>2037</v>
      </c>
      <c r="B167" s="15">
        <v>855991.54027474695</v>
      </c>
      <c r="C167" s="15">
        <v>450387.62886365736</v>
      </c>
      <c r="D167" s="15">
        <v>0</v>
      </c>
      <c r="E167" s="15">
        <v>735170.84284417308</v>
      </c>
      <c r="F167" s="15">
        <v>120820.6974305739</v>
      </c>
      <c r="G167" s="15">
        <v>0</v>
      </c>
      <c r="H167" s="15">
        <v>0</v>
      </c>
      <c r="I167" s="15">
        <v>0</v>
      </c>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row>
    <row r="168" spans="1:49">
      <c r="A168" s="3">
        <f t="shared" si="6"/>
        <v>2038</v>
      </c>
      <c r="B168" s="15">
        <v>767168.47078900121</v>
      </c>
      <c r="C168" s="15">
        <v>493061.0038786676</v>
      </c>
      <c r="D168" s="15">
        <v>0</v>
      </c>
      <c r="E168" s="15">
        <v>767168.47078900121</v>
      </c>
      <c r="F168" s="15">
        <v>0</v>
      </c>
      <c r="G168" s="15">
        <v>0</v>
      </c>
      <c r="H168" s="15">
        <v>0</v>
      </c>
      <c r="I168" s="15">
        <v>0</v>
      </c>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row>
    <row r="169" spans="1:49">
      <c r="A169" s="3">
        <f t="shared" si="6"/>
        <v>2039</v>
      </c>
      <c r="B169" s="15">
        <v>784560.69520130334</v>
      </c>
      <c r="C169" s="15">
        <v>525738.39261356276</v>
      </c>
      <c r="D169" s="15">
        <v>0</v>
      </c>
      <c r="E169" s="15">
        <v>784560.69520130334</v>
      </c>
      <c r="F169" s="15">
        <v>0</v>
      </c>
      <c r="G169" s="15">
        <v>0</v>
      </c>
      <c r="H169" s="15">
        <v>0</v>
      </c>
      <c r="I169" s="15">
        <v>0</v>
      </c>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row>
    <row r="170" spans="1:49">
      <c r="A170" s="3">
        <f t="shared" si="6"/>
        <v>2040</v>
      </c>
      <c r="B170" s="15">
        <v>0</v>
      </c>
      <c r="C170" s="15">
        <v>0</v>
      </c>
      <c r="D170" s="15">
        <v>0</v>
      </c>
      <c r="E170" s="15">
        <v>0</v>
      </c>
      <c r="F170" s="15">
        <v>0</v>
      </c>
      <c r="G170" s="15">
        <v>0</v>
      </c>
      <c r="H170" s="15">
        <v>0</v>
      </c>
      <c r="I170" s="15">
        <v>0</v>
      </c>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row>
    <row r="171" spans="1:49">
      <c r="A171" s="3">
        <f t="shared" si="6"/>
        <v>2041</v>
      </c>
      <c r="B171" s="15">
        <v>0</v>
      </c>
      <c r="C171" s="15">
        <v>0</v>
      </c>
      <c r="D171" s="15">
        <v>0</v>
      </c>
      <c r="E171" s="15">
        <v>0</v>
      </c>
      <c r="F171" s="15">
        <v>0</v>
      </c>
      <c r="G171" s="15">
        <v>0</v>
      </c>
      <c r="H171" s="15">
        <v>0</v>
      </c>
      <c r="I171" s="15">
        <v>0</v>
      </c>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row>
    <row r="172" spans="1:49">
      <c r="A172" s="3">
        <f t="shared" si="6"/>
        <v>2042</v>
      </c>
      <c r="B172" s="15">
        <v>0</v>
      </c>
      <c r="C172" s="15">
        <v>0</v>
      </c>
      <c r="D172" s="15">
        <v>0</v>
      </c>
      <c r="E172" s="15">
        <v>0</v>
      </c>
      <c r="F172" s="15">
        <v>0</v>
      </c>
      <c r="G172" s="15">
        <v>0</v>
      </c>
      <c r="H172" s="15">
        <v>0</v>
      </c>
      <c r="I172" s="15">
        <v>0</v>
      </c>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row>
    <row r="174" spans="1:49">
      <c r="A174" s="3">
        <f>A150+1</f>
        <v>8</v>
      </c>
      <c r="B174" s="3" t="str">
        <f ca="1">OFFSET(Portfolios!$B$8,A174,0)</f>
        <v>15% SSR Target Scenario-Pathway 1</v>
      </c>
    </row>
    <row r="175" spans="1:49" ht="30">
      <c r="B175" s="42"/>
      <c r="C175" s="54" t="s">
        <v>4</v>
      </c>
      <c r="D175" s="42"/>
      <c r="E175" s="42"/>
      <c r="F175" s="42"/>
      <c r="G175" s="42"/>
      <c r="H175" s="42"/>
      <c r="I175" s="42"/>
    </row>
    <row r="176" spans="1:49" ht="45">
      <c r="A176" s="51" t="s">
        <v>5</v>
      </c>
      <c r="B176" s="54" t="s">
        <v>6</v>
      </c>
      <c r="C176" s="54" t="s">
        <v>7</v>
      </c>
      <c r="D176" s="54" t="s">
        <v>8</v>
      </c>
      <c r="E176" s="55" t="s">
        <v>9</v>
      </c>
      <c r="F176" s="55" t="s">
        <v>10</v>
      </c>
      <c r="G176" s="55" t="s">
        <v>11</v>
      </c>
      <c r="H176" s="55" t="s">
        <v>12</v>
      </c>
      <c r="I176" s="55" t="s">
        <v>13</v>
      </c>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row>
    <row r="177" spans="1:49">
      <c r="A177" s="3">
        <v>2023</v>
      </c>
      <c r="B177" s="15">
        <v>10825539.038575711</v>
      </c>
      <c r="C177" s="15">
        <v>549955.24118613859</v>
      </c>
      <c r="D177" s="15">
        <v>0</v>
      </c>
      <c r="E177" s="24">
        <v>1956523.5647520055</v>
      </c>
      <c r="F177" s="15"/>
      <c r="G177" s="24">
        <v>8658173.2924104594</v>
      </c>
      <c r="H177" s="15">
        <v>210842.18141324585</v>
      </c>
      <c r="I177" s="15">
        <v>0</v>
      </c>
      <c r="J177" s="15"/>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row>
    <row r="178" spans="1:49">
      <c r="A178" s="3">
        <f>A177+1</f>
        <v>2024</v>
      </c>
      <c r="B178" s="15">
        <v>10136573.116313439</v>
      </c>
      <c r="C178" s="15">
        <v>875685.88763212471</v>
      </c>
      <c r="D178" s="15">
        <v>0</v>
      </c>
      <c r="E178" s="24">
        <v>2145060.7788725086</v>
      </c>
      <c r="F178" s="15">
        <v>373785.14317626844</v>
      </c>
      <c r="G178" s="24">
        <v>7449114.3672397351</v>
      </c>
      <c r="H178" s="15">
        <v>168612.82702492716</v>
      </c>
      <c r="I178" s="15">
        <v>0</v>
      </c>
      <c r="J178" s="15"/>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row>
    <row r="179" spans="1:49">
      <c r="A179" s="3">
        <f t="shared" ref="A179:A196" si="7">A178+1</f>
        <v>2025</v>
      </c>
      <c r="B179" s="15">
        <v>8271222.5228808606</v>
      </c>
      <c r="C179" s="15">
        <v>620539.31920191855</v>
      </c>
      <c r="D179" s="15">
        <v>0</v>
      </c>
      <c r="E179" s="24">
        <v>2260272.9355058572</v>
      </c>
      <c r="F179" s="15">
        <v>531352.64679323416</v>
      </c>
      <c r="G179" s="24">
        <v>5479596.9405817706</v>
      </c>
      <c r="H179" s="15">
        <v>0</v>
      </c>
      <c r="I179" s="15">
        <v>0</v>
      </c>
      <c r="J179" s="15"/>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row>
    <row r="180" spans="1:49">
      <c r="A180" s="3">
        <f t="shared" si="7"/>
        <v>2026</v>
      </c>
      <c r="B180" s="15">
        <v>5469686.432327359</v>
      </c>
      <c r="C180" s="15">
        <v>926499.99776072905</v>
      </c>
      <c r="D180" s="15">
        <v>0</v>
      </c>
      <c r="E180" s="24">
        <v>1909992.1625110782</v>
      </c>
      <c r="F180" s="15">
        <v>261056.5343544654</v>
      </c>
      <c r="G180" s="24">
        <v>3298637.7354618143</v>
      </c>
      <c r="H180" s="15">
        <v>0</v>
      </c>
      <c r="I180" s="15">
        <v>0</v>
      </c>
      <c r="J180" s="15"/>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row>
    <row r="181" spans="1:49">
      <c r="A181" s="3">
        <f t="shared" si="7"/>
        <v>2027</v>
      </c>
      <c r="B181" s="15">
        <v>6153784.3576898174</v>
      </c>
      <c r="C181" s="15">
        <v>935335.58149800729</v>
      </c>
      <c r="D181" s="15">
        <v>0</v>
      </c>
      <c r="E181" s="24">
        <v>1838212.4026003871</v>
      </c>
      <c r="F181" s="15">
        <v>467165.52064408397</v>
      </c>
      <c r="G181" s="24">
        <v>3848406.4344453453</v>
      </c>
      <c r="H181" s="15">
        <v>0</v>
      </c>
      <c r="I181" s="15">
        <v>0</v>
      </c>
      <c r="J181" s="15"/>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row>
    <row r="182" spans="1:49">
      <c r="A182" s="3">
        <f t="shared" si="7"/>
        <v>2028</v>
      </c>
      <c r="B182" s="15">
        <v>5965414.8585420642</v>
      </c>
      <c r="C182" s="15">
        <v>587115.01597674028</v>
      </c>
      <c r="D182" s="15">
        <v>0</v>
      </c>
      <c r="E182" s="24">
        <v>1944004.1967138515</v>
      </c>
      <c r="F182" s="15">
        <v>650197.68612363038</v>
      </c>
      <c r="G182" s="24">
        <v>3371212.975704581</v>
      </c>
      <c r="H182" s="15">
        <v>0</v>
      </c>
      <c r="I182" s="15">
        <v>0</v>
      </c>
      <c r="J182" s="15"/>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row>
    <row r="183" spans="1:49">
      <c r="A183" s="3">
        <f t="shared" si="7"/>
        <v>2029</v>
      </c>
      <c r="B183" s="15">
        <v>3862138.6110530146</v>
      </c>
      <c r="C183" s="15">
        <v>664016.0051635328</v>
      </c>
      <c r="D183" s="15">
        <v>0</v>
      </c>
      <c r="E183" s="24">
        <v>1696951.3108132989</v>
      </c>
      <c r="F183" s="15">
        <v>524148.36159280001</v>
      </c>
      <c r="G183" s="24">
        <v>1641038.9386469158</v>
      </c>
      <c r="H183" s="15">
        <v>0</v>
      </c>
      <c r="I183" s="15">
        <v>0</v>
      </c>
      <c r="J183" s="15"/>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row>
    <row r="184" spans="1:49">
      <c r="A184" s="3">
        <f t="shared" si="7"/>
        <v>2030</v>
      </c>
      <c r="B184" s="15">
        <v>1242779.3138041</v>
      </c>
      <c r="C184" s="15">
        <v>584470.03578085592</v>
      </c>
      <c r="D184" s="15">
        <v>0</v>
      </c>
      <c r="E184" s="24">
        <v>874627.3268067484</v>
      </c>
      <c r="F184" s="15">
        <v>368151.98699735146</v>
      </c>
      <c r="G184" s="24">
        <v>0</v>
      </c>
      <c r="H184" s="15">
        <v>0</v>
      </c>
      <c r="I184" s="15">
        <v>0</v>
      </c>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row>
    <row r="185" spans="1:49">
      <c r="A185" s="3">
        <f t="shared" si="7"/>
        <v>2031</v>
      </c>
      <c r="B185" s="15">
        <v>1148574.7583322364</v>
      </c>
      <c r="C185" s="15">
        <v>634229.9661214198</v>
      </c>
      <c r="D185" s="15">
        <v>0</v>
      </c>
      <c r="E185" s="24">
        <v>807675.49564019369</v>
      </c>
      <c r="F185" s="15">
        <v>340899.26269204286</v>
      </c>
      <c r="G185" s="24">
        <v>0</v>
      </c>
      <c r="H185" s="15">
        <v>0</v>
      </c>
      <c r="I185" s="15">
        <v>0</v>
      </c>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row>
    <row r="186" spans="1:49">
      <c r="A186" s="3">
        <f t="shared" si="7"/>
        <v>2032</v>
      </c>
      <c r="B186" s="15">
        <v>633743.59281109669</v>
      </c>
      <c r="C186" s="15">
        <v>420943.7466671156</v>
      </c>
      <c r="D186" s="15">
        <v>0</v>
      </c>
      <c r="E186" s="24">
        <v>533559.45210109069</v>
      </c>
      <c r="F186" s="15">
        <v>100184.14071000599</v>
      </c>
      <c r="G186" s="24">
        <v>0</v>
      </c>
      <c r="H186" s="15">
        <v>0</v>
      </c>
      <c r="I186" s="15">
        <v>0</v>
      </c>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row>
    <row r="187" spans="1:49">
      <c r="A187" s="3">
        <f t="shared" si="7"/>
        <v>2033</v>
      </c>
      <c r="B187" s="15">
        <v>497488.49656304746</v>
      </c>
      <c r="C187" s="15">
        <v>306107.43156848854</v>
      </c>
      <c r="D187" s="15">
        <v>0</v>
      </c>
      <c r="E187" s="24">
        <v>403417.3058580783</v>
      </c>
      <c r="F187" s="15">
        <v>94071.190704969151</v>
      </c>
      <c r="G187" s="24">
        <v>0</v>
      </c>
      <c r="H187" s="15">
        <v>0</v>
      </c>
      <c r="I187" s="15">
        <v>0</v>
      </c>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row>
    <row r="188" spans="1:49">
      <c r="A188" s="3">
        <f t="shared" si="7"/>
        <v>2034</v>
      </c>
      <c r="B188" s="15">
        <v>462798.83843936695</v>
      </c>
      <c r="C188" s="15">
        <v>383621.81215086253</v>
      </c>
      <c r="D188" s="15">
        <v>0</v>
      </c>
      <c r="E188" s="24">
        <v>405675.78200650658</v>
      </c>
      <c r="F188" s="15">
        <v>57123.056432860387</v>
      </c>
      <c r="G188" s="24">
        <v>0</v>
      </c>
      <c r="H188" s="15">
        <v>0</v>
      </c>
      <c r="I188" s="15">
        <v>0</v>
      </c>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row>
    <row r="189" spans="1:49">
      <c r="A189" s="3">
        <f t="shared" si="7"/>
        <v>2035</v>
      </c>
      <c r="B189" s="15">
        <v>442767.73886706436</v>
      </c>
      <c r="C189" s="15">
        <v>381880.36730745557</v>
      </c>
      <c r="D189" s="15">
        <v>0</v>
      </c>
      <c r="E189" s="24">
        <v>392512.43466940732</v>
      </c>
      <c r="F189" s="15">
        <v>50255.304197657126</v>
      </c>
      <c r="G189" s="24">
        <v>0</v>
      </c>
      <c r="H189" s="15">
        <v>0</v>
      </c>
      <c r="I189" s="15">
        <v>0</v>
      </c>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row>
    <row r="190" spans="1:49">
      <c r="A190" s="3">
        <f t="shared" si="7"/>
        <v>2036</v>
      </c>
      <c r="B190" s="15">
        <v>449601.3595613463</v>
      </c>
      <c r="C190" s="15">
        <v>410713.21777012222</v>
      </c>
      <c r="D190" s="15">
        <v>0</v>
      </c>
      <c r="E190" s="24">
        <v>390538.95427274849</v>
      </c>
      <c r="F190" s="15">
        <v>59062.405288597773</v>
      </c>
      <c r="G190" s="24">
        <v>0</v>
      </c>
      <c r="H190" s="15">
        <v>0</v>
      </c>
      <c r="I190" s="15">
        <v>0</v>
      </c>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row>
    <row r="191" spans="1:49">
      <c r="A191" s="3">
        <f t="shared" si="7"/>
        <v>2037</v>
      </c>
      <c r="B191" s="15">
        <v>403506.53269653517</v>
      </c>
      <c r="C191" s="15">
        <v>404999.75201121945</v>
      </c>
      <c r="D191" s="15">
        <v>0</v>
      </c>
      <c r="E191" s="24">
        <v>344896.01643064403</v>
      </c>
      <c r="F191" s="15">
        <v>58610.516265891129</v>
      </c>
      <c r="G191" s="24">
        <v>0</v>
      </c>
      <c r="H191" s="15">
        <v>0</v>
      </c>
      <c r="I191" s="15">
        <v>0</v>
      </c>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row>
    <row r="192" spans="1:49">
      <c r="A192" s="3">
        <f t="shared" si="7"/>
        <v>2038</v>
      </c>
      <c r="B192" s="15">
        <v>360671.54521188163</v>
      </c>
      <c r="C192" s="15">
        <v>448937.6021418976</v>
      </c>
      <c r="D192" s="15">
        <v>0</v>
      </c>
      <c r="E192" s="24">
        <v>360671.54521188163</v>
      </c>
      <c r="F192" s="15">
        <v>0</v>
      </c>
      <c r="G192" s="24">
        <v>0</v>
      </c>
      <c r="H192" s="15">
        <v>0</v>
      </c>
      <c r="I192" s="15">
        <v>0</v>
      </c>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row>
    <row r="193" spans="1:49">
      <c r="A193" s="3">
        <f t="shared" si="7"/>
        <v>2039</v>
      </c>
      <c r="B193" s="15">
        <v>365754.44105618465</v>
      </c>
      <c r="C193" s="15">
        <v>483621.69152407674</v>
      </c>
      <c r="D193" s="15">
        <v>0</v>
      </c>
      <c r="E193" s="24">
        <v>365754.44105618465</v>
      </c>
      <c r="F193" s="15">
        <v>0</v>
      </c>
      <c r="G193" s="24">
        <v>0</v>
      </c>
      <c r="H193" s="15">
        <v>0</v>
      </c>
      <c r="I193" s="15">
        <v>0</v>
      </c>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row>
    <row r="194" spans="1:49">
      <c r="A194" s="3">
        <f t="shared" si="7"/>
        <v>2040</v>
      </c>
      <c r="B194" s="15">
        <v>0</v>
      </c>
      <c r="C194" s="15">
        <v>0</v>
      </c>
      <c r="D194" s="15">
        <v>0</v>
      </c>
      <c r="E194" s="79">
        <v>0</v>
      </c>
      <c r="F194" s="15">
        <v>0</v>
      </c>
      <c r="G194" s="24">
        <v>0</v>
      </c>
      <c r="H194" s="15">
        <v>0</v>
      </c>
      <c r="I194" s="15">
        <v>0</v>
      </c>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row>
    <row r="195" spans="1:49">
      <c r="A195" s="3">
        <f t="shared" si="7"/>
        <v>2041</v>
      </c>
      <c r="B195" s="15">
        <v>0</v>
      </c>
      <c r="C195" s="15">
        <v>0</v>
      </c>
      <c r="D195" s="15">
        <v>0</v>
      </c>
      <c r="E195" s="79">
        <v>0</v>
      </c>
      <c r="F195" s="15">
        <v>0</v>
      </c>
      <c r="G195" s="24">
        <v>0</v>
      </c>
      <c r="H195" s="15">
        <v>0</v>
      </c>
      <c r="I195" s="15">
        <v>0</v>
      </c>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row>
    <row r="196" spans="1:49">
      <c r="A196" s="3">
        <f t="shared" si="7"/>
        <v>2042</v>
      </c>
      <c r="B196" s="15">
        <v>0</v>
      </c>
      <c r="C196" s="15">
        <v>0</v>
      </c>
      <c r="D196" s="15">
        <v>0</v>
      </c>
      <c r="E196" s="79">
        <v>0</v>
      </c>
      <c r="F196" s="15">
        <v>0</v>
      </c>
      <c r="G196" s="24">
        <v>0</v>
      </c>
      <c r="H196" s="15">
        <v>0</v>
      </c>
      <c r="I196" s="15">
        <v>0</v>
      </c>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row>
    <row r="198" spans="1:49">
      <c r="A198" s="3">
        <f>A174+1</f>
        <v>9</v>
      </c>
      <c r="B198" s="3" t="str">
        <f ca="1">OFFSET(Portfolios!$B$8,A198,0)</f>
        <v>15% SSR Target Scenario-Pathway 2</v>
      </c>
    </row>
    <row r="199" spans="1:49" ht="30">
      <c r="B199" s="42"/>
      <c r="C199" s="54" t="s">
        <v>4</v>
      </c>
      <c r="D199" s="42"/>
      <c r="E199" s="42"/>
      <c r="F199" s="42"/>
      <c r="G199" s="42"/>
      <c r="H199" s="42"/>
      <c r="I199" s="42"/>
    </row>
    <row r="200" spans="1:49" ht="45">
      <c r="A200" s="51" t="s">
        <v>5</v>
      </c>
      <c r="B200" s="54" t="s">
        <v>6</v>
      </c>
      <c r="C200" s="54" t="s">
        <v>7</v>
      </c>
      <c r="D200" s="54" t="s">
        <v>8</v>
      </c>
      <c r="E200" s="55" t="s">
        <v>9</v>
      </c>
      <c r="F200" s="55" t="s">
        <v>10</v>
      </c>
      <c r="G200" s="55" t="s">
        <v>11</v>
      </c>
      <c r="H200" s="55" t="s">
        <v>12</v>
      </c>
      <c r="I200" s="55" t="s">
        <v>13</v>
      </c>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row>
    <row r="201" spans="1:49">
      <c r="A201" s="3">
        <v>2023</v>
      </c>
      <c r="B201" s="15">
        <v>10451566.962849775</v>
      </c>
      <c r="C201" s="15">
        <v>549955.24118613859</v>
      </c>
      <c r="D201" s="10">
        <v>0</v>
      </c>
      <c r="E201" s="15">
        <v>1889720.1866675231</v>
      </c>
      <c r="F201" s="15"/>
      <c r="G201" s="15">
        <v>8358309.4235350071</v>
      </c>
      <c r="H201" s="15">
        <v>203537.35264724548</v>
      </c>
      <c r="I201" s="15">
        <v>0</v>
      </c>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row>
    <row r="202" spans="1:49">
      <c r="A202" s="3">
        <f>A201+1</f>
        <v>2024</v>
      </c>
      <c r="B202" s="15">
        <v>9324372.2693813276</v>
      </c>
      <c r="C202" s="15">
        <v>875685.88763212471</v>
      </c>
      <c r="D202" s="10">
        <v>0</v>
      </c>
      <c r="E202" s="15">
        <v>1981319.2879685408</v>
      </c>
      <c r="F202" s="15">
        <v>342069.05254012742</v>
      </c>
      <c r="G202" s="15">
        <v>6845934.3725209907</v>
      </c>
      <c r="H202" s="15">
        <v>155049.55635167236</v>
      </c>
      <c r="I202" s="15">
        <v>0</v>
      </c>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row>
    <row r="203" spans="1:49">
      <c r="A203" s="3">
        <f t="shared" ref="A203:A220" si="8">A202+1</f>
        <v>2025</v>
      </c>
      <c r="B203" s="15">
        <v>7427471.2107978584</v>
      </c>
      <c r="C203" s="15">
        <v>620539.31920191855</v>
      </c>
      <c r="D203" s="10">
        <v>0</v>
      </c>
      <c r="E203" s="15">
        <v>2029701.4269140989</v>
      </c>
      <c r="F203" s="15">
        <v>477149.11259132589</v>
      </c>
      <c r="G203" s="15">
        <v>4920620.6712924335</v>
      </c>
      <c r="H203" s="15">
        <v>0</v>
      </c>
      <c r="I203" s="15">
        <v>0</v>
      </c>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row>
    <row r="204" spans="1:49">
      <c r="A204" s="3">
        <f t="shared" si="8"/>
        <v>2026</v>
      </c>
      <c r="B204" s="15">
        <v>4861525.6098836958</v>
      </c>
      <c r="C204" s="15">
        <v>926499.99776072905</v>
      </c>
      <c r="D204" s="10">
        <v>0</v>
      </c>
      <c r="E204" s="15">
        <v>1697550.7203639736</v>
      </c>
      <c r="F204" s="15">
        <v>231509.25650035261</v>
      </c>
      <c r="G204" s="15">
        <v>2932465.6330193686</v>
      </c>
      <c r="H204" s="15">
        <v>0</v>
      </c>
      <c r="I204" s="15">
        <v>0</v>
      </c>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row>
    <row r="205" spans="1:49">
      <c r="A205" s="3">
        <f t="shared" si="8"/>
        <v>2027</v>
      </c>
      <c r="B205" s="15">
        <v>5236986.4314720435</v>
      </c>
      <c r="C205" s="15">
        <v>935335.58149800729</v>
      </c>
      <c r="D205" s="10">
        <v>0</v>
      </c>
      <c r="E205" s="15">
        <v>1576869.45608488</v>
      </c>
      <c r="F205" s="15">
        <v>378193.33574071078</v>
      </c>
      <c r="G205" s="15">
        <v>3281923.6396464538</v>
      </c>
      <c r="H205" s="15">
        <v>0</v>
      </c>
      <c r="I205" s="15">
        <v>0</v>
      </c>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row>
    <row r="206" spans="1:49">
      <c r="A206" s="3">
        <f t="shared" si="8"/>
        <v>2028</v>
      </c>
      <c r="B206" s="15">
        <v>4923788.213786996</v>
      </c>
      <c r="C206" s="15">
        <v>587115.01597674028</v>
      </c>
      <c r="D206" s="10">
        <v>0</v>
      </c>
      <c r="E206" s="15">
        <v>1573858.0627312113</v>
      </c>
      <c r="F206" s="15">
        <v>558798.22565719543</v>
      </c>
      <c r="G206" s="15">
        <v>2791131.9253985891</v>
      </c>
      <c r="H206" s="15">
        <v>0</v>
      </c>
      <c r="I206" s="15">
        <v>0</v>
      </c>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row>
    <row r="207" spans="1:49">
      <c r="A207" s="3">
        <f t="shared" si="8"/>
        <v>2029</v>
      </c>
      <c r="B207" s="15">
        <v>3192571.861539735</v>
      </c>
      <c r="C207" s="15">
        <v>664016.0051635328</v>
      </c>
      <c r="D207" s="10">
        <v>0</v>
      </c>
      <c r="E207" s="15">
        <v>1403273.6464066789</v>
      </c>
      <c r="F207" s="15">
        <v>435593.86729957373</v>
      </c>
      <c r="G207" s="15">
        <v>1353704.3478334823</v>
      </c>
      <c r="H207" s="15">
        <v>0</v>
      </c>
      <c r="I207" s="15">
        <v>0</v>
      </c>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row>
    <row r="208" spans="1:49">
      <c r="A208" s="3">
        <f t="shared" si="8"/>
        <v>2030</v>
      </c>
      <c r="B208" s="15">
        <v>1789092.9422686547</v>
      </c>
      <c r="C208" s="15">
        <v>584470.03578085592</v>
      </c>
      <c r="D208" s="10">
        <v>0</v>
      </c>
      <c r="E208" s="15">
        <v>1259141.1064519126</v>
      </c>
      <c r="F208" s="15">
        <v>529951.83581674262</v>
      </c>
      <c r="G208" s="15">
        <v>0</v>
      </c>
      <c r="H208" s="15">
        <v>0</v>
      </c>
      <c r="I208" s="15">
        <v>0</v>
      </c>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row>
    <row r="209" spans="1:49">
      <c r="A209" s="3">
        <f t="shared" si="8"/>
        <v>2031</v>
      </c>
      <c r="B209" s="15">
        <v>1724912.9717350099</v>
      </c>
      <c r="C209" s="15">
        <v>634229.9661214198</v>
      </c>
      <c r="D209" s="10">
        <v>0</v>
      </c>
      <c r="E209" s="15">
        <v>1209872.9556363008</v>
      </c>
      <c r="F209" s="15">
        <v>515040.01609870908</v>
      </c>
      <c r="G209" s="15">
        <v>0</v>
      </c>
      <c r="H209" s="15">
        <v>0</v>
      </c>
      <c r="I209" s="15">
        <v>0</v>
      </c>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row>
    <row r="210" spans="1:49">
      <c r="A210" s="3">
        <f t="shared" si="8"/>
        <v>2032</v>
      </c>
      <c r="B210" s="15">
        <v>963770.62902841507</v>
      </c>
      <c r="C210" s="15">
        <v>420943.7466671156</v>
      </c>
      <c r="D210" s="10">
        <v>0</v>
      </c>
      <c r="E210" s="15">
        <v>813415.03469910251</v>
      </c>
      <c r="F210" s="15">
        <v>150355.59432931256</v>
      </c>
      <c r="G210" s="15">
        <v>0</v>
      </c>
      <c r="H210" s="15">
        <v>0</v>
      </c>
      <c r="I210" s="15">
        <v>0</v>
      </c>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row>
    <row r="211" spans="1:49">
      <c r="A211" s="3">
        <f t="shared" si="8"/>
        <v>2033</v>
      </c>
      <c r="B211" s="15">
        <v>780756.90723625047</v>
      </c>
      <c r="C211" s="15">
        <v>306107.43156848854</v>
      </c>
      <c r="D211" s="10">
        <v>0</v>
      </c>
      <c r="E211" s="15">
        <v>621450.07380032435</v>
      </c>
      <c r="F211" s="15">
        <v>159306.83343592606</v>
      </c>
      <c r="G211" s="15">
        <v>0</v>
      </c>
      <c r="H211" s="15">
        <v>0</v>
      </c>
      <c r="I211" s="15">
        <v>0</v>
      </c>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row>
    <row r="212" spans="1:49">
      <c r="A212" s="3">
        <f t="shared" si="8"/>
        <v>2034</v>
      </c>
      <c r="B212" s="15">
        <v>705837.92329988116</v>
      </c>
      <c r="C212" s="15">
        <v>383621.81215086253</v>
      </c>
      <c r="D212" s="10">
        <v>0</v>
      </c>
      <c r="E212" s="15">
        <v>620928.66430718661</v>
      </c>
      <c r="F212" s="15">
        <v>84909.258992694551</v>
      </c>
      <c r="G212" s="15">
        <v>0</v>
      </c>
      <c r="H212" s="15">
        <v>0</v>
      </c>
      <c r="I212" s="15">
        <v>0</v>
      </c>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row>
    <row r="213" spans="1:49">
      <c r="A213" s="3">
        <f t="shared" si="8"/>
        <v>2035</v>
      </c>
      <c r="B213" s="15">
        <v>691075.89253930701</v>
      </c>
      <c r="C213" s="15">
        <v>381880.36730745557</v>
      </c>
      <c r="D213" s="10">
        <v>0</v>
      </c>
      <c r="E213" s="15">
        <v>612713.48873499327</v>
      </c>
      <c r="F213" s="15">
        <v>78362.403804313712</v>
      </c>
      <c r="G213" s="15">
        <v>0</v>
      </c>
      <c r="H213" s="15">
        <v>0</v>
      </c>
      <c r="I213" s="15">
        <v>0</v>
      </c>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row>
    <row r="214" spans="1:49">
      <c r="A214" s="3">
        <f t="shared" si="8"/>
        <v>2036</v>
      </c>
      <c r="B214" s="15">
        <v>694975.86733723641</v>
      </c>
      <c r="C214" s="15">
        <v>410713.21777012222</v>
      </c>
      <c r="D214" s="10">
        <v>0</v>
      </c>
      <c r="E214" s="15">
        <v>604307.3709212885</v>
      </c>
      <c r="F214" s="15">
        <v>90668.496415947811</v>
      </c>
      <c r="G214" s="15">
        <v>0</v>
      </c>
      <c r="H214" s="15">
        <v>0</v>
      </c>
      <c r="I214" s="15">
        <v>0</v>
      </c>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row>
    <row r="215" spans="1:49">
      <c r="A215" s="3">
        <f t="shared" si="8"/>
        <v>2037</v>
      </c>
      <c r="B215" s="15">
        <v>621487.30495811498</v>
      </c>
      <c r="C215" s="15">
        <v>404999.75201121945</v>
      </c>
      <c r="D215" s="10">
        <v>0</v>
      </c>
      <c r="E215" s="15">
        <v>533199.2169268626</v>
      </c>
      <c r="F215" s="15">
        <v>88288.088031252351</v>
      </c>
      <c r="G215" s="15">
        <v>0</v>
      </c>
      <c r="H215" s="15">
        <v>0</v>
      </c>
      <c r="I215" s="15">
        <v>0</v>
      </c>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row>
    <row r="216" spans="1:49">
      <c r="A216" s="3">
        <f t="shared" si="8"/>
        <v>2038</v>
      </c>
      <c r="B216" s="15">
        <v>554130.091619835</v>
      </c>
      <c r="C216" s="15">
        <v>448937.6021418976</v>
      </c>
      <c r="D216" s="10">
        <v>0</v>
      </c>
      <c r="E216" s="15">
        <v>554130.091619835</v>
      </c>
      <c r="F216" s="15">
        <v>0</v>
      </c>
      <c r="G216" s="15">
        <v>0</v>
      </c>
      <c r="H216" s="15">
        <v>0</v>
      </c>
      <c r="I216" s="15">
        <v>0</v>
      </c>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row>
    <row r="217" spans="1:49">
      <c r="A217" s="3">
        <f t="shared" si="8"/>
        <v>2039</v>
      </c>
      <c r="B217" s="15">
        <v>571440.43272297888</v>
      </c>
      <c r="C217" s="15">
        <v>483621.69152407674</v>
      </c>
      <c r="D217" s="10">
        <v>0</v>
      </c>
      <c r="E217" s="15">
        <v>571440.43272297888</v>
      </c>
      <c r="F217" s="15">
        <v>0</v>
      </c>
      <c r="G217" s="15">
        <v>0</v>
      </c>
      <c r="H217" s="15">
        <v>0</v>
      </c>
      <c r="I217" s="15">
        <v>0</v>
      </c>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row>
    <row r="218" spans="1:49">
      <c r="A218" s="3">
        <f t="shared" si="8"/>
        <v>2040</v>
      </c>
      <c r="B218" s="15">
        <v>0</v>
      </c>
      <c r="C218" s="15">
        <v>0</v>
      </c>
      <c r="D218" s="10">
        <v>0</v>
      </c>
      <c r="E218" s="15">
        <v>0</v>
      </c>
      <c r="F218" s="15">
        <v>0</v>
      </c>
      <c r="G218" s="15">
        <v>0</v>
      </c>
      <c r="H218" s="15">
        <v>0</v>
      </c>
      <c r="I218" s="15">
        <v>0</v>
      </c>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row>
    <row r="219" spans="1:49">
      <c r="A219" s="3">
        <f t="shared" si="8"/>
        <v>2041</v>
      </c>
      <c r="B219" s="15">
        <v>0</v>
      </c>
      <c r="C219" s="15">
        <v>0</v>
      </c>
      <c r="D219" s="10">
        <v>0</v>
      </c>
      <c r="E219" s="15">
        <v>0</v>
      </c>
      <c r="F219" s="15">
        <v>0</v>
      </c>
      <c r="G219" s="15">
        <v>0</v>
      </c>
      <c r="H219" s="15">
        <v>0</v>
      </c>
      <c r="I219" s="15">
        <v>0</v>
      </c>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row>
    <row r="220" spans="1:49">
      <c r="A220" s="3">
        <f t="shared" si="8"/>
        <v>2042</v>
      </c>
      <c r="B220" s="15">
        <v>0</v>
      </c>
      <c r="C220" s="15">
        <v>0</v>
      </c>
      <c r="D220" s="10">
        <v>0</v>
      </c>
      <c r="E220" s="15">
        <v>0</v>
      </c>
      <c r="F220" s="15">
        <v>0</v>
      </c>
      <c r="G220" s="15">
        <v>0</v>
      </c>
      <c r="H220" s="15">
        <v>0</v>
      </c>
      <c r="I220" s="15">
        <v>0</v>
      </c>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row>
    <row r="222" spans="1:49">
      <c r="A222" s="3">
        <f>A198+1</f>
        <v>10</v>
      </c>
      <c r="B222" s="3" t="str">
        <f ca="1">OFFSET(Portfolios!$B$8,A222,0)</f>
        <v>15% SSR Target Scenario</v>
      </c>
    </row>
    <row r="223" spans="1:49" ht="30">
      <c r="B223" s="42"/>
      <c r="C223" s="54" t="s">
        <v>4</v>
      </c>
      <c r="D223" s="42"/>
      <c r="E223" s="42"/>
      <c r="F223" s="42"/>
      <c r="G223" s="42"/>
      <c r="H223" s="42"/>
      <c r="I223" s="42"/>
    </row>
    <row r="224" spans="1:49" ht="45">
      <c r="A224" s="51" t="s">
        <v>5</v>
      </c>
      <c r="B224" s="54" t="s">
        <v>6</v>
      </c>
      <c r="C224" s="54" t="s">
        <v>7</v>
      </c>
      <c r="D224" s="54" t="s">
        <v>8</v>
      </c>
      <c r="E224" s="55" t="s">
        <v>9</v>
      </c>
      <c r="F224" s="55" t="s">
        <v>10</v>
      </c>
      <c r="G224" s="55" t="s">
        <v>11</v>
      </c>
      <c r="H224" s="55" t="s">
        <v>12</v>
      </c>
      <c r="I224" s="55" t="s">
        <v>13</v>
      </c>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row>
    <row r="225" spans="1:49">
      <c r="A225" s="3">
        <v>2023</v>
      </c>
      <c r="B225" s="15">
        <v>10825539.038575711</v>
      </c>
      <c r="C225" s="15">
        <v>549955.24118613859</v>
      </c>
      <c r="D225" s="10">
        <v>0</v>
      </c>
      <c r="E225" s="15">
        <v>1956523.5647520055</v>
      </c>
      <c r="F225" s="15">
        <v>0</v>
      </c>
      <c r="G225" s="15">
        <v>8658173.2924104594</v>
      </c>
      <c r="H225" s="15">
        <v>210842.18141324585</v>
      </c>
      <c r="I225" s="15">
        <v>0</v>
      </c>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row>
    <row r="226" spans="1:49">
      <c r="A226" s="3">
        <f>A225+1</f>
        <v>2024</v>
      </c>
      <c r="B226" s="15">
        <v>10136573.116313439</v>
      </c>
      <c r="C226" s="15">
        <v>875685.88763212471</v>
      </c>
      <c r="D226" s="10">
        <v>0</v>
      </c>
      <c r="E226" s="15">
        <v>2145060.7788725086</v>
      </c>
      <c r="F226" s="15">
        <v>373785.14317626844</v>
      </c>
      <c r="G226" s="15">
        <v>7449114.3672397351</v>
      </c>
      <c r="H226" s="15">
        <v>168612.82702492716</v>
      </c>
      <c r="I226" s="15">
        <v>0</v>
      </c>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row>
    <row r="227" spans="1:49">
      <c r="A227" s="3">
        <f t="shared" ref="A227:A244" si="9">A226+1</f>
        <v>2025</v>
      </c>
      <c r="B227" s="15">
        <v>8271222.5228808606</v>
      </c>
      <c r="C227" s="15">
        <v>620539.31920191855</v>
      </c>
      <c r="D227" s="10">
        <v>0</v>
      </c>
      <c r="E227" s="15">
        <v>2260272.9355058572</v>
      </c>
      <c r="F227" s="15">
        <v>531352.64679323416</v>
      </c>
      <c r="G227" s="15">
        <v>5479596.9405817706</v>
      </c>
      <c r="H227" s="15">
        <v>0</v>
      </c>
      <c r="I227" s="15">
        <v>0</v>
      </c>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row>
    <row r="228" spans="1:49">
      <c r="A228" s="3">
        <f t="shared" si="9"/>
        <v>2026</v>
      </c>
      <c r="B228" s="15">
        <v>5469686.432327359</v>
      </c>
      <c r="C228" s="15">
        <v>926499.99776072905</v>
      </c>
      <c r="D228" s="10">
        <v>0</v>
      </c>
      <c r="E228" s="15">
        <v>1909992.1625110782</v>
      </c>
      <c r="F228" s="15">
        <v>261056.5343544654</v>
      </c>
      <c r="G228" s="15">
        <v>3298637.7354618143</v>
      </c>
      <c r="H228" s="15">
        <v>0</v>
      </c>
      <c r="I228" s="15">
        <v>0</v>
      </c>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row>
    <row r="229" spans="1:49">
      <c r="A229" s="3">
        <f t="shared" si="9"/>
        <v>2027</v>
      </c>
      <c r="B229" s="15">
        <v>6153784.3576898174</v>
      </c>
      <c r="C229" s="15">
        <v>935335.58149800729</v>
      </c>
      <c r="D229" s="10">
        <v>0</v>
      </c>
      <c r="E229" s="15">
        <v>1838212.4026003871</v>
      </c>
      <c r="F229" s="15">
        <v>467165.52064408397</v>
      </c>
      <c r="G229" s="15">
        <v>3848406.4344453453</v>
      </c>
      <c r="H229" s="15">
        <v>0</v>
      </c>
      <c r="I229" s="15">
        <v>0</v>
      </c>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row>
    <row r="230" spans="1:49">
      <c r="A230" s="3">
        <f t="shared" si="9"/>
        <v>2028</v>
      </c>
      <c r="B230" s="15">
        <v>5965414.8585420642</v>
      </c>
      <c r="C230" s="15">
        <v>587115.01597674028</v>
      </c>
      <c r="D230" s="10">
        <v>0</v>
      </c>
      <c r="E230" s="15">
        <v>1944004.1967138515</v>
      </c>
      <c r="F230" s="15">
        <v>650197.68612363038</v>
      </c>
      <c r="G230" s="15">
        <v>3371212.975704581</v>
      </c>
      <c r="H230" s="15">
        <v>0</v>
      </c>
      <c r="I230" s="15">
        <v>0</v>
      </c>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row>
    <row r="231" spans="1:49">
      <c r="A231" s="3">
        <f t="shared" si="9"/>
        <v>2029</v>
      </c>
      <c r="B231" s="15">
        <v>3862138.6110530146</v>
      </c>
      <c r="C231" s="15">
        <v>664016.0051635328</v>
      </c>
      <c r="D231" s="10">
        <v>0</v>
      </c>
      <c r="E231" s="15">
        <v>1696951.3108132989</v>
      </c>
      <c r="F231" s="15">
        <v>524148.36159280001</v>
      </c>
      <c r="G231" s="15">
        <v>1641038.9386469158</v>
      </c>
      <c r="H231" s="15">
        <v>0</v>
      </c>
      <c r="I231" s="15">
        <v>0</v>
      </c>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row>
    <row r="232" spans="1:49">
      <c r="A232" s="3">
        <f t="shared" si="9"/>
        <v>2030</v>
      </c>
      <c r="B232" s="15">
        <v>2219248.7746501779</v>
      </c>
      <c r="C232" s="15">
        <v>584470.03578085592</v>
      </c>
      <c r="D232" s="10">
        <v>0</v>
      </c>
      <c r="E232" s="15">
        <v>1561834.5121549079</v>
      </c>
      <c r="F232" s="15">
        <v>657414.26249527035</v>
      </c>
      <c r="G232" s="15">
        <v>0</v>
      </c>
      <c r="H232" s="15">
        <v>0</v>
      </c>
      <c r="I232" s="15">
        <v>0</v>
      </c>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row>
    <row r="233" spans="1:49">
      <c r="A233" s="3">
        <f t="shared" si="9"/>
        <v>2031</v>
      </c>
      <c r="B233" s="15">
        <v>2344030.1190453805</v>
      </c>
      <c r="C233" s="15">
        <v>634229.9661214198</v>
      </c>
      <c r="D233" s="10">
        <v>0</v>
      </c>
      <c r="E233" s="15">
        <v>1648317.3380412115</v>
      </c>
      <c r="F233" s="15">
        <v>695712.78100416902</v>
      </c>
      <c r="G233" s="15">
        <v>0</v>
      </c>
      <c r="H233" s="15">
        <v>0</v>
      </c>
      <c r="I233" s="15">
        <v>0</v>
      </c>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row>
    <row r="234" spans="1:49">
      <c r="A234" s="3">
        <f t="shared" si="9"/>
        <v>2032</v>
      </c>
      <c r="B234" s="15">
        <v>1304132.9675412471</v>
      </c>
      <c r="C234" s="15">
        <v>420943.7466671156</v>
      </c>
      <c r="D234" s="10">
        <v>0</v>
      </c>
      <c r="E234" s="15">
        <v>1097971.6079523154</v>
      </c>
      <c r="F234" s="15">
        <v>206161.35958893163</v>
      </c>
      <c r="G234" s="15">
        <v>0</v>
      </c>
      <c r="H234" s="15">
        <v>0</v>
      </c>
      <c r="I234" s="15">
        <v>0</v>
      </c>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row>
    <row r="235" spans="1:49">
      <c r="A235" s="3">
        <f t="shared" si="9"/>
        <v>2033</v>
      </c>
      <c r="B235" s="15">
        <v>1011259.7794719842</v>
      </c>
      <c r="C235" s="15">
        <v>306107.43156848854</v>
      </c>
      <c r="D235" s="10">
        <v>0</v>
      </c>
      <c r="E235" s="15">
        <v>820038.45028710307</v>
      </c>
      <c r="F235" s="15">
        <v>191221.32918488109</v>
      </c>
      <c r="G235" s="15">
        <v>0</v>
      </c>
      <c r="H235" s="15">
        <v>0</v>
      </c>
      <c r="I235" s="15">
        <v>0</v>
      </c>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row>
    <row r="236" spans="1:49">
      <c r="A236" s="3">
        <f t="shared" si="9"/>
        <v>2034</v>
      </c>
      <c r="B236" s="15">
        <v>942798.29404863692</v>
      </c>
      <c r="C236" s="15">
        <v>383621.81215086253</v>
      </c>
      <c r="D236" s="10">
        <v>0</v>
      </c>
      <c r="E236" s="15">
        <v>826429.11659487686</v>
      </c>
      <c r="F236" s="15">
        <v>116369.17745376017</v>
      </c>
      <c r="G236" s="15">
        <v>0</v>
      </c>
      <c r="H236" s="15">
        <v>0</v>
      </c>
      <c r="I236" s="15">
        <v>0</v>
      </c>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row>
    <row r="237" spans="1:49">
      <c r="A237" s="3">
        <f t="shared" si="9"/>
        <v>2035</v>
      </c>
      <c r="B237" s="15">
        <v>904191.1770283716</v>
      </c>
      <c r="C237" s="15">
        <v>381880.36730745557</v>
      </c>
      <c r="D237" s="10">
        <v>0</v>
      </c>
      <c r="E237" s="15">
        <v>801563.09764149156</v>
      </c>
      <c r="F237" s="15">
        <v>102628.07938688002</v>
      </c>
      <c r="G237" s="15">
        <v>0</v>
      </c>
      <c r="H237" s="15">
        <v>0</v>
      </c>
      <c r="I237" s="15">
        <v>0</v>
      </c>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row>
    <row r="238" spans="1:49">
      <c r="A238" s="3">
        <f t="shared" si="9"/>
        <v>2036</v>
      </c>
      <c r="B238" s="15">
        <v>918294.48636367812</v>
      </c>
      <c r="C238" s="15">
        <v>410713.21777012222</v>
      </c>
      <c r="D238" s="10">
        <v>0</v>
      </c>
      <c r="E238" s="15">
        <v>797661.66358749173</v>
      </c>
      <c r="F238" s="15">
        <v>120632.82277618624</v>
      </c>
      <c r="G238" s="15">
        <v>0</v>
      </c>
      <c r="H238" s="15">
        <v>0</v>
      </c>
      <c r="I238" s="15">
        <v>0</v>
      </c>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row>
    <row r="239" spans="1:49">
      <c r="A239" s="3">
        <f t="shared" si="9"/>
        <v>2037</v>
      </c>
      <c r="B239" s="15">
        <v>822597.95341323863</v>
      </c>
      <c r="C239" s="15">
        <v>404999.75201121945</v>
      </c>
      <c r="D239" s="10">
        <v>0</v>
      </c>
      <c r="E239" s="15">
        <v>703113.16984202748</v>
      </c>
      <c r="F239" s="15">
        <v>119484.78357121124</v>
      </c>
      <c r="G239" s="15">
        <v>0</v>
      </c>
      <c r="H239" s="15">
        <v>0</v>
      </c>
      <c r="I239" s="15">
        <v>0</v>
      </c>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row>
    <row r="240" spans="1:49">
      <c r="A240" s="3">
        <f t="shared" si="9"/>
        <v>2038</v>
      </c>
      <c r="B240" s="15">
        <v>735804.95421470283</v>
      </c>
      <c r="C240" s="15">
        <v>448937.6021418976</v>
      </c>
      <c r="D240" s="10">
        <v>0</v>
      </c>
      <c r="E240" s="15">
        <v>735804.95421470283</v>
      </c>
      <c r="F240" s="15">
        <v>0</v>
      </c>
      <c r="G240" s="15">
        <v>0</v>
      </c>
      <c r="H240" s="15">
        <v>0</v>
      </c>
      <c r="I240" s="15">
        <v>0</v>
      </c>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row>
    <row r="241" spans="1:49">
      <c r="A241" s="3">
        <f t="shared" si="9"/>
        <v>2039</v>
      </c>
      <c r="B241" s="15">
        <v>746442.51931452425</v>
      </c>
      <c r="C241" s="15">
        <v>483621.69152407674</v>
      </c>
      <c r="D241" s="10">
        <v>0</v>
      </c>
      <c r="E241" s="15">
        <v>746442.51931452425</v>
      </c>
      <c r="F241" s="15">
        <v>0</v>
      </c>
      <c r="G241" s="15">
        <v>0</v>
      </c>
      <c r="H241" s="15">
        <v>0</v>
      </c>
      <c r="I241" s="15">
        <v>0</v>
      </c>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row>
    <row r="242" spans="1:49">
      <c r="A242" s="3">
        <f t="shared" si="9"/>
        <v>2040</v>
      </c>
      <c r="B242" s="15">
        <v>0</v>
      </c>
      <c r="C242" s="15">
        <v>0</v>
      </c>
      <c r="D242" s="10">
        <v>0</v>
      </c>
      <c r="E242" s="15">
        <v>0</v>
      </c>
      <c r="F242" s="15">
        <v>0</v>
      </c>
      <c r="G242" s="15">
        <v>0</v>
      </c>
      <c r="H242" s="15">
        <v>0</v>
      </c>
      <c r="I242" s="15">
        <v>0</v>
      </c>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row>
    <row r="243" spans="1:49">
      <c r="A243" s="3">
        <f t="shared" si="9"/>
        <v>2041</v>
      </c>
      <c r="B243" s="15">
        <v>0</v>
      </c>
      <c r="C243" s="15">
        <v>0</v>
      </c>
      <c r="D243" s="10">
        <v>0</v>
      </c>
      <c r="E243" s="15">
        <v>0</v>
      </c>
      <c r="F243" s="15">
        <v>0</v>
      </c>
      <c r="G243" s="15">
        <v>0</v>
      </c>
      <c r="H243" s="15">
        <v>0</v>
      </c>
      <c r="I243" s="15">
        <v>0</v>
      </c>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row>
    <row r="244" spans="1:49">
      <c r="A244" s="3">
        <f t="shared" si="9"/>
        <v>2042</v>
      </c>
      <c r="B244" s="15">
        <v>0</v>
      </c>
      <c r="C244" s="15">
        <v>0</v>
      </c>
      <c r="D244" s="10">
        <v>0</v>
      </c>
      <c r="E244" s="15">
        <v>0</v>
      </c>
      <c r="F244" s="15">
        <v>0</v>
      </c>
      <c r="G244" s="15">
        <v>0</v>
      </c>
      <c r="H244" s="15">
        <v>0</v>
      </c>
      <c r="I244" s="15">
        <v>0</v>
      </c>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row>
    <row r="246" spans="1:49">
      <c r="A246" s="3">
        <f>A222+1</f>
        <v>11</v>
      </c>
      <c r="B246" s="3" t="str">
        <f ca="1">OFFSET(Portfolios!$B$8,A246,0)</f>
        <v>Accelerated SSR 2028 Target Scenario-Pathway 1</v>
      </c>
    </row>
    <row r="247" spans="1:49" ht="30">
      <c r="B247" s="42"/>
      <c r="C247" s="54" t="s">
        <v>4</v>
      </c>
      <c r="D247" s="42"/>
      <c r="E247" s="42"/>
      <c r="F247" s="42"/>
      <c r="G247" s="42"/>
      <c r="H247" s="42"/>
      <c r="I247" s="42"/>
    </row>
    <row r="248" spans="1:49" ht="45">
      <c r="A248" s="51" t="s">
        <v>5</v>
      </c>
      <c r="B248" s="54" t="s">
        <v>6</v>
      </c>
      <c r="C248" s="54" t="s">
        <v>7</v>
      </c>
      <c r="D248" s="54" t="s">
        <v>8</v>
      </c>
      <c r="E248" s="55" t="s">
        <v>9</v>
      </c>
      <c r="F248" s="55" t="s">
        <v>10</v>
      </c>
      <c r="G248" s="55" t="s">
        <v>11</v>
      </c>
      <c r="H248" s="55" t="s">
        <v>12</v>
      </c>
      <c r="I248" s="55" t="s">
        <v>13</v>
      </c>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row>
    <row r="249" spans="1:49">
      <c r="A249" s="3">
        <v>2023</v>
      </c>
      <c r="B249" s="15">
        <v>10825539.038575711</v>
      </c>
      <c r="C249" s="15">
        <v>549955.24118613859</v>
      </c>
      <c r="D249" s="10">
        <v>0</v>
      </c>
      <c r="E249" s="28">
        <v>1956523.5647520055</v>
      </c>
      <c r="F249" s="28">
        <v>0</v>
      </c>
      <c r="G249" s="28">
        <v>8658173.2924104594</v>
      </c>
      <c r="H249" s="28">
        <v>210842.18141324585</v>
      </c>
      <c r="I249" s="28">
        <v>0</v>
      </c>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row>
    <row r="250" spans="1:49">
      <c r="A250" s="3">
        <f>A249+1</f>
        <v>2024</v>
      </c>
      <c r="B250" s="15">
        <v>10136573.116313439</v>
      </c>
      <c r="C250" s="15">
        <v>875685.88763212471</v>
      </c>
      <c r="D250" s="10">
        <v>0</v>
      </c>
      <c r="E250" s="28">
        <v>2145060.7788725086</v>
      </c>
      <c r="F250" s="28">
        <v>373785.14317626844</v>
      </c>
      <c r="G250" s="28">
        <v>7449114.3672397351</v>
      </c>
      <c r="H250" s="28">
        <v>168612.82702492716</v>
      </c>
      <c r="I250" s="28">
        <v>0</v>
      </c>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row>
    <row r="251" spans="1:49">
      <c r="A251" s="3">
        <f t="shared" ref="A251:A268" si="10">A250+1</f>
        <v>2025</v>
      </c>
      <c r="B251" s="15">
        <v>8271222.5228808606</v>
      </c>
      <c r="C251" s="15">
        <v>620539.31920191855</v>
      </c>
      <c r="D251" s="10">
        <v>0</v>
      </c>
      <c r="E251" s="28">
        <v>2260272.9355058572</v>
      </c>
      <c r="F251" s="28">
        <v>531352.64679323416</v>
      </c>
      <c r="G251" s="28">
        <v>5479596.9405817706</v>
      </c>
      <c r="H251" s="28">
        <v>0</v>
      </c>
      <c r="I251" s="28">
        <v>0</v>
      </c>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row>
    <row r="252" spans="1:49">
      <c r="A252" s="3">
        <f t="shared" si="10"/>
        <v>2026</v>
      </c>
      <c r="B252" s="15">
        <v>5474643.8620118331</v>
      </c>
      <c r="C252" s="15">
        <v>925692.36817934073</v>
      </c>
      <c r="D252" s="10">
        <v>0</v>
      </c>
      <c r="E252" s="28">
        <v>1911639.7562115754</v>
      </c>
      <c r="F252" s="28">
        <v>260706.37734003423</v>
      </c>
      <c r="G252" s="28">
        <v>3302297.7284602243</v>
      </c>
      <c r="H252" s="28">
        <v>0</v>
      </c>
      <c r="I252" s="28">
        <v>0</v>
      </c>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row>
    <row r="253" spans="1:49">
      <c r="A253" s="3">
        <f t="shared" si="10"/>
        <v>2027</v>
      </c>
      <c r="B253" s="15">
        <v>6106938.7998442603</v>
      </c>
      <c r="C253" s="15">
        <v>961612.07974131708</v>
      </c>
      <c r="D253" s="10">
        <v>0</v>
      </c>
      <c r="E253" s="28">
        <v>1838309.4137921988</v>
      </c>
      <c r="F253" s="28">
        <v>433754.06643256446</v>
      </c>
      <c r="G253" s="28">
        <v>3834875.3196194968</v>
      </c>
      <c r="H253" s="28">
        <v>0</v>
      </c>
      <c r="I253" s="28">
        <v>0</v>
      </c>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row>
    <row r="254" spans="1:49">
      <c r="A254" s="3">
        <f t="shared" si="10"/>
        <v>2028</v>
      </c>
      <c r="B254" s="15">
        <v>5801467.3476177342</v>
      </c>
      <c r="C254" s="15">
        <v>470366.38937555626</v>
      </c>
      <c r="D254" s="10">
        <v>0</v>
      </c>
      <c r="E254" s="28">
        <v>1840474.6171149844</v>
      </c>
      <c r="F254" s="28">
        <v>643394.17674303101</v>
      </c>
      <c r="G254" s="28">
        <v>3317598.5537597174</v>
      </c>
      <c r="H254" s="28">
        <v>0</v>
      </c>
      <c r="I254" s="28">
        <v>0</v>
      </c>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row>
    <row r="255" spans="1:49">
      <c r="A255" s="3">
        <f t="shared" si="10"/>
        <v>2029</v>
      </c>
      <c r="B255" s="15">
        <v>3753642.2141513173</v>
      </c>
      <c r="C255" s="15">
        <v>516456.78410354955</v>
      </c>
      <c r="D255" s="10">
        <v>0</v>
      </c>
      <c r="E255" s="28">
        <v>1634830.2607047798</v>
      </c>
      <c r="F255" s="28">
        <v>494772.41966863628</v>
      </c>
      <c r="G255" s="28">
        <v>1624039.533777901</v>
      </c>
      <c r="H255" s="28">
        <v>0</v>
      </c>
      <c r="I255" s="28">
        <v>0</v>
      </c>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row>
    <row r="256" spans="1:49">
      <c r="A256" s="3">
        <f t="shared" si="10"/>
        <v>2030</v>
      </c>
      <c r="B256" s="15">
        <v>1233476.6502659812</v>
      </c>
      <c r="C256" s="15">
        <v>570881.84857657098</v>
      </c>
      <c r="D256" s="10">
        <v>0</v>
      </c>
      <c r="E256" s="28">
        <v>869522.23802688823</v>
      </c>
      <c r="F256" s="28">
        <v>363954.41223909328</v>
      </c>
      <c r="G256" s="28">
        <v>0</v>
      </c>
      <c r="H256" s="28">
        <v>0</v>
      </c>
      <c r="I256" s="28">
        <v>0</v>
      </c>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row>
    <row r="257" spans="1:49">
      <c r="A257" s="3">
        <f t="shared" si="10"/>
        <v>2031</v>
      </c>
      <c r="B257" s="15">
        <v>1140696.6264385562</v>
      </c>
      <c r="C257" s="15">
        <v>621334.51533231628</v>
      </c>
      <c r="D257" s="10">
        <v>0</v>
      </c>
      <c r="E257" s="28">
        <v>804500.28546488204</v>
      </c>
      <c r="F257" s="28">
        <v>336196.34097367397</v>
      </c>
      <c r="G257" s="28">
        <v>0</v>
      </c>
      <c r="H257" s="28">
        <v>0</v>
      </c>
      <c r="I257" s="28">
        <v>0</v>
      </c>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row>
    <row r="258" spans="1:49">
      <c r="A258" s="3">
        <f t="shared" si="10"/>
        <v>2032</v>
      </c>
      <c r="B258" s="15">
        <v>643544.54781124438</v>
      </c>
      <c r="C258" s="15">
        <v>451428.78949597967</v>
      </c>
      <c r="D258" s="10">
        <v>0</v>
      </c>
      <c r="E258" s="28">
        <v>542244.45404735161</v>
      </c>
      <c r="F258" s="28">
        <v>101300.09376389271</v>
      </c>
      <c r="G258" s="28">
        <v>0</v>
      </c>
      <c r="H258" s="28">
        <v>0</v>
      </c>
      <c r="I258" s="28">
        <v>0</v>
      </c>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row>
    <row r="259" spans="1:49">
      <c r="A259" s="3">
        <f t="shared" si="10"/>
        <v>2033</v>
      </c>
      <c r="B259" s="15">
        <v>521131.66011224798</v>
      </c>
      <c r="C259" s="15">
        <v>337262.0800404324</v>
      </c>
      <c r="D259" s="10">
        <v>0</v>
      </c>
      <c r="E259" s="28">
        <v>417403.47696326848</v>
      </c>
      <c r="F259" s="28">
        <v>103728.18314897949</v>
      </c>
      <c r="G259" s="28">
        <v>0</v>
      </c>
      <c r="H259" s="28">
        <v>0</v>
      </c>
      <c r="I259" s="28">
        <v>0</v>
      </c>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row>
    <row r="260" spans="1:49">
      <c r="A260" s="3">
        <f t="shared" si="10"/>
        <v>2034</v>
      </c>
      <c r="B260" s="15">
        <v>473813.38642942131</v>
      </c>
      <c r="C260" s="15">
        <v>419179.30483591644</v>
      </c>
      <c r="D260" s="10">
        <v>0</v>
      </c>
      <c r="E260" s="28">
        <v>418020.22673808748</v>
      </c>
      <c r="F260" s="28">
        <v>55793.159691333902</v>
      </c>
      <c r="G260" s="28">
        <v>0</v>
      </c>
      <c r="H260" s="28">
        <v>0</v>
      </c>
      <c r="I260" s="28">
        <v>0</v>
      </c>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row>
    <row r="261" spans="1:49">
      <c r="A261" s="3">
        <f t="shared" si="10"/>
        <v>2035</v>
      </c>
      <c r="B261" s="15">
        <v>463562.12996239762</v>
      </c>
      <c r="C261" s="15">
        <v>409660.3717427571</v>
      </c>
      <c r="D261" s="10">
        <v>0</v>
      </c>
      <c r="E261" s="28">
        <v>410446.69772297144</v>
      </c>
      <c r="F261" s="28">
        <v>53115.43223942614</v>
      </c>
      <c r="G261" s="28">
        <v>0</v>
      </c>
      <c r="H261" s="28">
        <v>0</v>
      </c>
      <c r="I261" s="28">
        <v>0</v>
      </c>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row>
    <row r="262" spans="1:49">
      <c r="A262" s="3">
        <f t="shared" si="10"/>
        <v>2036</v>
      </c>
      <c r="B262" s="15">
        <v>467946.79000315844</v>
      </c>
      <c r="C262" s="15">
        <v>445540.83325026627</v>
      </c>
      <c r="D262" s="10">
        <v>0</v>
      </c>
      <c r="E262" s="28">
        <v>407320.15559203282</v>
      </c>
      <c r="F262" s="28">
        <v>60626.634411125626</v>
      </c>
      <c r="G262" s="28">
        <v>0</v>
      </c>
      <c r="H262" s="28">
        <v>0</v>
      </c>
      <c r="I262" s="28">
        <v>0</v>
      </c>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row>
    <row r="263" spans="1:49">
      <c r="A263" s="3">
        <f t="shared" si="10"/>
        <v>2037</v>
      </c>
      <c r="B263" s="15">
        <v>419481.11264049669</v>
      </c>
      <c r="C263" s="15">
        <v>451787.17055703868</v>
      </c>
      <c r="D263" s="10">
        <v>0</v>
      </c>
      <c r="E263" s="28">
        <v>360183.70315111039</v>
      </c>
      <c r="F263" s="28">
        <v>59297.409489386308</v>
      </c>
      <c r="G263" s="28">
        <v>0</v>
      </c>
      <c r="H263" s="28">
        <v>0</v>
      </c>
      <c r="I263" s="28">
        <v>0</v>
      </c>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row>
    <row r="264" spans="1:49">
      <c r="A264" s="3">
        <f t="shared" si="10"/>
        <v>2038</v>
      </c>
      <c r="B264" s="15">
        <v>375679.39744694927</v>
      </c>
      <c r="C264" s="15">
        <v>495651.18637123861</v>
      </c>
      <c r="D264" s="10">
        <v>0</v>
      </c>
      <c r="E264" s="28">
        <v>375679.39744694927</v>
      </c>
      <c r="F264" s="28">
        <v>0</v>
      </c>
      <c r="G264" s="28">
        <v>0</v>
      </c>
      <c r="H264" s="28">
        <v>0</v>
      </c>
      <c r="I264" s="28">
        <v>0</v>
      </c>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row>
    <row r="265" spans="1:49">
      <c r="A265" s="3">
        <f t="shared" si="10"/>
        <v>2039</v>
      </c>
      <c r="B265" s="15">
        <v>385220.84650216193</v>
      </c>
      <c r="C265" s="15">
        <v>526132.67646799237</v>
      </c>
      <c r="D265" s="10">
        <v>0</v>
      </c>
      <c r="E265" s="28">
        <v>385220.84650216193</v>
      </c>
      <c r="F265" s="28">
        <v>0</v>
      </c>
      <c r="G265" s="28">
        <v>0</v>
      </c>
      <c r="H265" s="28">
        <v>0</v>
      </c>
      <c r="I265" s="28">
        <v>0</v>
      </c>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row>
    <row r="266" spans="1:49">
      <c r="A266" s="3">
        <f t="shared" si="10"/>
        <v>2040</v>
      </c>
      <c r="B266" s="15">
        <v>0</v>
      </c>
      <c r="C266" s="15">
        <v>0</v>
      </c>
      <c r="D266" s="10">
        <v>0</v>
      </c>
      <c r="E266" s="28">
        <v>0</v>
      </c>
      <c r="F266" s="28">
        <v>0</v>
      </c>
      <c r="G266" s="28">
        <v>0</v>
      </c>
      <c r="H266" s="28">
        <v>0</v>
      </c>
      <c r="I266" s="28">
        <v>0</v>
      </c>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row>
    <row r="267" spans="1:49">
      <c r="A267" s="3">
        <f t="shared" si="10"/>
        <v>2041</v>
      </c>
      <c r="B267" s="15">
        <v>0</v>
      </c>
      <c r="C267" s="15">
        <v>0</v>
      </c>
      <c r="D267" s="10">
        <v>0</v>
      </c>
      <c r="E267" s="28">
        <v>0</v>
      </c>
      <c r="F267" s="28">
        <v>0</v>
      </c>
      <c r="G267" s="28">
        <v>0</v>
      </c>
      <c r="H267" s="28">
        <v>0</v>
      </c>
      <c r="I267" s="28">
        <v>0</v>
      </c>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row>
    <row r="268" spans="1:49">
      <c r="A268" s="3">
        <f t="shared" si="10"/>
        <v>2042</v>
      </c>
      <c r="B268" s="15">
        <v>0</v>
      </c>
      <c r="C268" s="15">
        <v>0</v>
      </c>
      <c r="D268" s="10">
        <v>0</v>
      </c>
      <c r="E268" s="28">
        <v>0</v>
      </c>
      <c r="F268" s="28">
        <v>0</v>
      </c>
      <c r="G268" s="28">
        <v>0</v>
      </c>
      <c r="H268" s="28">
        <v>0</v>
      </c>
      <c r="I268" s="28">
        <v>0</v>
      </c>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row>
    <row r="270" spans="1:49">
      <c r="A270" s="3">
        <f>A246+1</f>
        <v>12</v>
      </c>
      <c r="B270" s="3" t="str">
        <f ca="1">OFFSET(Portfolios!$B$8,A270,0)</f>
        <v>Accelerated SSR 2028 Target Scenario-Pathway 2</v>
      </c>
    </row>
    <row r="271" spans="1:49" ht="30">
      <c r="B271" s="42"/>
      <c r="C271" s="54" t="s">
        <v>4</v>
      </c>
      <c r="D271" s="42"/>
      <c r="E271" s="42"/>
      <c r="F271" s="42"/>
      <c r="G271" s="42"/>
      <c r="H271" s="42"/>
      <c r="I271" s="42"/>
    </row>
    <row r="272" spans="1:49" ht="45">
      <c r="A272" s="51" t="s">
        <v>5</v>
      </c>
      <c r="B272" s="54" t="s">
        <v>6</v>
      </c>
      <c r="C272" s="54" t="s">
        <v>7</v>
      </c>
      <c r="D272" s="54" t="s">
        <v>8</v>
      </c>
      <c r="E272" s="55" t="s">
        <v>9</v>
      </c>
      <c r="F272" s="55" t="s">
        <v>10</v>
      </c>
      <c r="G272" s="55" t="s">
        <v>11</v>
      </c>
      <c r="H272" s="55" t="s">
        <v>12</v>
      </c>
      <c r="I272" s="55" t="s">
        <v>13</v>
      </c>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row>
    <row r="273" spans="1:49">
      <c r="A273" s="3">
        <v>2023</v>
      </c>
      <c r="B273" s="15">
        <v>10450477.898312435</v>
      </c>
      <c r="C273" s="15">
        <v>549955.24118613859</v>
      </c>
      <c r="D273" s="10">
        <v>0</v>
      </c>
      <c r="E273" s="28">
        <v>1888737.937031023</v>
      </c>
      <c r="F273" s="28">
        <v>0</v>
      </c>
      <c r="G273" s="28">
        <v>8358202.6086341692</v>
      </c>
      <c r="H273" s="28">
        <v>203537.35264724548</v>
      </c>
      <c r="I273" s="28">
        <v>0</v>
      </c>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row>
    <row r="274" spans="1:49">
      <c r="A274" s="3">
        <f>A273+1</f>
        <v>2024</v>
      </c>
      <c r="B274" s="15">
        <v>9321183.8763508648</v>
      </c>
      <c r="C274" s="15">
        <v>875685.88763212471</v>
      </c>
      <c r="D274" s="10">
        <v>0</v>
      </c>
      <c r="E274" s="28">
        <v>1972511.3918076127</v>
      </c>
      <c r="F274" s="28">
        <v>343717.74462780851</v>
      </c>
      <c r="G274" s="28">
        <v>6849905.1835637698</v>
      </c>
      <c r="H274" s="28">
        <v>155049.55635167236</v>
      </c>
      <c r="I274" s="28">
        <v>0</v>
      </c>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row>
    <row r="275" spans="1:49">
      <c r="A275" s="3">
        <f t="shared" ref="A275:A292" si="11">A274+1</f>
        <v>2025</v>
      </c>
      <c r="B275" s="15">
        <v>7427471.2107978584</v>
      </c>
      <c r="C275" s="15">
        <v>620539.31920191855</v>
      </c>
      <c r="D275" s="10">
        <v>0</v>
      </c>
      <c r="E275" s="28">
        <v>2029701.4269140989</v>
      </c>
      <c r="F275" s="28">
        <v>477149.11259132589</v>
      </c>
      <c r="G275" s="28">
        <v>4920620.6712924335</v>
      </c>
      <c r="H275" s="28">
        <v>0</v>
      </c>
      <c r="I275" s="28">
        <v>0</v>
      </c>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row>
    <row r="276" spans="1:49">
      <c r="A276" s="3">
        <f t="shared" si="11"/>
        <v>2026</v>
      </c>
      <c r="B276" s="15">
        <v>4861525.6098836958</v>
      </c>
      <c r="C276" s="15">
        <v>925692.36817934073</v>
      </c>
      <c r="D276" s="10">
        <v>0</v>
      </c>
      <c r="E276" s="28">
        <v>1697550.7203639736</v>
      </c>
      <c r="F276" s="28">
        <v>231509.25650035261</v>
      </c>
      <c r="G276" s="28">
        <v>2932465.6330193686</v>
      </c>
      <c r="H276" s="28">
        <v>0</v>
      </c>
      <c r="I276" s="28">
        <v>0</v>
      </c>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row>
    <row r="277" spans="1:49">
      <c r="A277" s="3">
        <f t="shared" si="11"/>
        <v>2027</v>
      </c>
      <c r="B277" s="15">
        <v>5236707.3210966252</v>
      </c>
      <c r="C277" s="15">
        <v>961612.07974131708</v>
      </c>
      <c r="D277" s="10">
        <v>0</v>
      </c>
      <c r="E277" s="28">
        <v>1576352.5198405383</v>
      </c>
      <c r="F277" s="28">
        <v>371944.63047521753</v>
      </c>
      <c r="G277" s="28">
        <v>3288410.1707808692</v>
      </c>
      <c r="H277" s="28">
        <v>0</v>
      </c>
      <c r="I277" s="28">
        <v>0</v>
      </c>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row>
    <row r="278" spans="1:49">
      <c r="A278" s="3">
        <f t="shared" si="11"/>
        <v>2028</v>
      </c>
      <c r="B278" s="15">
        <v>4821781.2740336796</v>
      </c>
      <c r="C278" s="15">
        <v>470366.38937555626</v>
      </c>
      <c r="D278" s="10">
        <v>0</v>
      </c>
      <c r="E278" s="28">
        <v>1529676.1168161079</v>
      </c>
      <c r="F278" s="28">
        <v>534745.05799222819</v>
      </c>
      <c r="G278" s="28">
        <v>2757360.0992253441</v>
      </c>
      <c r="H278" s="28">
        <v>0</v>
      </c>
      <c r="I278" s="28">
        <v>0</v>
      </c>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row>
    <row r="279" spans="1:49">
      <c r="A279" s="3">
        <f t="shared" si="11"/>
        <v>2029</v>
      </c>
      <c r="B279" s="15">
        <v>3104170.5030548624</v>
      </c>
      <c r="C279" s="15">
        <v>516456.78410354955</v>
      </c>
      <c r="D279" s="10">
        <v>0</v>
      </c>
      <c r="E279" s="28">
        <v>1351964.7273917547</v>
      </c>
      <c r="F279" s="28">
        <v>409164.71609101217</v>
      </c>
      <c r="G279" s="28">
        <v>1343041.0595720951</v>
      </c>
      <c r="H279" s="28">
        <v>0</v>
      </c>
      <c r="I279" s="28">
        <v>0</v>
      </c>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row>
    <row r="280" spans="1:49">
      <c r="A280" s="3">
        <f t="shared" si="11"/>
        <v>2030</v>
      </c>
      <c r="B280" s="15">
        <v>1751162.8819244206</v>
      </c>
      <c r="C280" s="15">
        <v>570881.84857657098</v>
      </c>
      <c r="D280" s="10">
        <v>0</v>
      </c>
      <c r="E280" s="28">
        <v>1234457.9590640769</v>
      </c>
      <c r="F280" s="28">
        <v>516704.92286034388</v>
      </c>
      <c r="G280" s="28">
        <v>0</v>
      </c>
      <c r="H280" s="28">
        <v>0</v>
      </c>
      <c r="I280" s="28">
        <v>0</v>
      </c>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row>
    <row r="281" spans="1:49">
      <c r="A281" s="3">
        <f t="shared" si="11"/>
        <v>2031</v>
      </c>
      <c r="B281" s="15">
        <v>1688393.9853000001</v>
      </c>
      <c r="C281" s="15">
        <v>621334.51533231628</v>
      </c>
      <c r="D281" s="10">
        <v>0</v>
      </c>
      <c r="E281" s="28">
        <v>1190775.3662706267</v>
      </c>
      <c r="F281" s="28">
        <v>497618.61902937328</v>
      </c>
      <c r="G281" s="28">
        <v>0</v>
      </c>
      <c r="H281" s="28">
        <v>0</v>
      </c>
      <c r="I281" s="28">
        <v>0</v>
      </c>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row>
    <row r="282" spans="1:49">
      <c r="A282" s="3">
        <f t="shared" si="11"/>
        <v>2032</v>
      </c>
      <c r="B282" s="15">
        <v>952537.87783130677</v>
      </c>
      <c r="C282" s="15">
        <v>451428.78949597967</v>
      </c>
      <c r="D282" s="10">
        <v>0</v>
      </c>
      <c r="E282" s="28">
        <v>802599.26570857223</v>
      </c>
      <c r="F282" s="28">
        <v>149938.61212273454</v>
      </c>
      <c r="G282" s="28">
        <v>0</v>
      </c>
      <c r="H282" s="28">
        <v>0</v>
      </c>
      <c r="I282" s="28">
        <v>0</v>
      </c>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row>
    <row r="283" spans="1:49">
      <c r="A283" s="3">
        <f t="shared" si="11"/>
        <v>2033</v>
      </c>
      <c r="B283" s="15">
        <v>771349.31417307747</v>
      </c>
      <c r="C283" s="15">
        <v>337262.0800404324</v>
      </c>
      <c r="D283" s="10">
        <v>0</v>
      </c>
      <c r="E283" s="28">
        <v>617816.78284471598</v>
      </c>
      <c r="F283" s="28">
        <v>153532.53132836139</v>
      </c>
      <c r="G283" s="28">
        <v>0</v>
      </c>
      <c r="H283" s="28">
        <v>0</v>
      </c>
      <c r="I283" s="28">
        <v>0</v>
      </c>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row>
    <row r="284" spans="1:49">
      <c r="A284" s="3">
        <f t="shared" si="11"/>
        <v>2034</v>
      </c>
      <c r="B284" s="15">
        <v>701311.50847683439</v>
      </c>
      <c r="C284" s="15">
        <v>419179.30483591644</v>
      </c>
      <c r="D284" s="10">
        <v>0</v>
      </c>
      <c r="E284" s="28">
        <v>618729.66063018888</v>
      </c>
      <c r="F284" s="28">
        <v>82581.847846645425</v>
      </c>
      <c r="G284" s="28">
        <v>0</v>
      </c>
      <c r="H284" s="28">
        <v>0</v>
      </c>
      <c r="I284" s="28">
        <v>0</v>
      </c>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row>
    <row r="285" spans="1:49">
      <c r="A285" s="3">
        <f t="shared" si="11"/>
        <v>2035</v>
      </c>
      <c r="B285" s="15">
        <v>686138.18424712261</v>
      </c>
      <c r="C285" s="15">
        <v>409660.3717427571</v>
      </c>
      <c r="D285" s="10">
        <v>0</v>
      </c>
      <c r="E285" s="28">
        <v>607519.75561228744</v>
      </c>
      <c r="F285" s="28">
        <v>78618.428634835145</v>
      </c>
      <c r="G285" s="28">
        <v>0</v>
      </c>
      <c r="H285" s="28">
        <v>0</v>
      </c>
      <c r="I285" s="28">
        <v>0</v>
      </c>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row>
    <row r="286" spans="1:49">
      <c r="A286" s="3">
        <f t="shared" si="11"/>
        <v>2036</v>
      </c>
      <c r="B286" s="15">
        <v>692628.10757013562</v>
      </c>
      <c r="C286" s="15">
        <v>445540.83325026627</v>
      </c>
      <c r="D286" s="10">
        <v>0</v>
      </c>
      <c r="E286" s="28">
        <v>602892.02655066538</v>
      </c>
      <c r="F286" s="28">
        <v>89736.081019470133</v>
      </c>
      <c r="G286" s="28">
        <v>0</v>
      </c>
      <c r="H286" s="28">
        <v>0</v>
      </c>
      <c r="I286" s="28">
        <v>0</v>
      </c>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row>
    <row r="287" spans="1:49">
      <c r="A287" s="3">
        <f t="shared" si="11"/>
        <v>2037</v>
      </c>
      <c r="B287" s="15">
        <v>620891.98049128836</v>
      </c>
      <c r="C287" s="15">
        <v>451787.17055703868</v>
      </c>
      <c r="D287" s="10">
        <v>0</v>
      </c>
      <c r="E287" s="28">
        <v>533123.34227033216</v>
      </c>
      <c r="F287" s="28">
        <v>87768.638220956316</v>
      </c>
      <c r="G287" s="28">
        <v>0</v>
      </c>
      <c r="H287" s="28">
        <v>0</v>
      </c>
      <c r="I287" s="28">
        <v>0</v>
      </c>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row>
    <row r="288" spans="1:49">
      <c r="A288" s="3">
        <f t="shared" si="11"/>
        <v>2038</v>
      </c>
      <c r="B288" s="15">
        <v>556059.18379098829</v>
      </c>
      <c r="C288" s="15">
        <v>495651.18637123861</v>
      </c>
      <c r="D288" s="10">
        <v>0</v>
      </c>
      <c r="E288" s="28">
        <v>556059.18379098829</v>
      </c>
      <c r="F288" s="28">
        <v>0</v>
      </c>
      <c r="G288" s="28">
        <v>0</v>
      </c>
      <c r="H288" s="28">
        <v>0</v>
      </c>
      <c r="I288" s="28">
        <v>0</v>
      </c>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row>
    <row r="289" spans="1:49">
      <c r="A289" s="3">
        <f t="shared" si="11"/>
        <v>2039</v>
      </c>
      <c r="B289" s="15">
        <v>570181.89163677604</v>
      </c>
      <c r="C289" s="15">
        <v>526132.67646799237</v>
      </c>
      <c r="D289" s="10">
        <v>0</v>
      </c>
      <c r="E289" s="28">
        <v>570181.89163677604</v>
      </c>
      <c r="F289" s="28">
        <v>0</v>
      </c>
      <c r="G289" s="28">
        <v>0</v>
      </c>
      <c r="H289" s="28">
        <v>0</v>
      </c>
      <c r="I289" s="28">
        <v>0</v>
      </c>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row>
    <row r="290" spans="1:49">
      <c r="A290" s="3">
        <f t="shared" si="11"/>
        <v>2040</v>
      </c>
      <c r="B290" s="15">
        <v>0</v>
      </c>
      <c r="C290" s="15">
        <v>0</v>
      </c>
      <c r="D290" s="10">
        <v>0</v>
      </c>
      <c r="E290" s="28">
        <v>0</v>
      </c>
      <c r="F290" s="28">
        <v>0</v>
      </c>
      <c r="G290" s="28">
        <v>0</v>
      </c>
      <c r="H290" s="28">
        <v>0</v>
      </c>
      <c r="I290" s="28">
        <v>0</v>
      </c>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row>
    <row r="291" spans="1:49">
      <c r="A291" s="3">
        <f t="shared" si="11"/>
        <v>2041</v>
      </c>
      <c r="B291" s="15">
        <v>0</v>
      </c>
      <c r="C291" s="15">
        <v>0</v>
      </c>
      <c r="D291" s="10">
        <v>0</v>
      </c>
      <c r="E291" s="28">
        <v>0</v>
      </c>
      <c r="F291" s="28">
        <v>0</v>
      </c>
      <c r="G291" s="28">
        <v>0</v>
      </c>
      <c r="H291" s="28">
        <v>0</v>
      </c>
      <c r="I291" s="28">
        <v>0</v>
      </c>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row>
    <row r="292" spans="1:49">
      <c r="A292" s="3">
        <f t="shared" si="11"/>
        <v>2042</v>
      </c>
      <c r="B292" s="15">
        <v>0</v>
      </c>
      <c r="C292" s="15">
        <v>0</v>
      </c>
      <c r="D292" s="10">
        <v>0</v>
      </c>
      <c r="E292" s="28">
        <v>0</v>
      </c>
      <c r="F292" s="28">
        <v>0</v>
      </c>
      <c r="G292" s="28">
        <v>0</v>
      </c>
      <c r="H292" s="28">
        <v>0</v>
      </c>
      <c r="I292" s="28">
        <v>0</v>
      </c>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row>
    <row r="294" spans="1:49">
      <c r="A294" s="3">
        <f>A270+1</f>
        <v>13</v>
      </c>
      <c r="B294" s="3" t="str">
        <f ca="1">OFFSET(Portfolios!$B$8,A294,0)</f>
        <v>Accelerated SSR 2028 Target Scenario</v>
      </c>
    </row>
    <row r="295" spans="1:49" ht="30">
      <c r="B295" s="42"/>
      <c r="C295" s="54" t="s">
        <v>4</v>
      </c>
      <c r="D295" s="42"/>
      <c r="E295" s="42"/>
      <c r="F295" s="42"/>
      <c r="G295" s="42"/>
      <c r="H295" s="42"/>
      <c r="I295" s="42"/>
    </row>
    <row r="296" spans="1:49" ht="45">
      <c r="A296" s="51" t="s">
        <v>5</v>
      </c>
      <c r="B296" s="54" t="s">
        <v>6</v>
      </c>
      <c r="C296" s="54" t="s">
        <v>7</v>
      </c>
      <c r="D296" s="54" t="s">
        <v>8</v>
      </c>
      <c r="E296" s="55" t="s">
        <v>9</v>
      </c>
      <c r="F296" s="55" t="s">
        <v>10</v>
      </c>
      <c r="G296" s="55" t="s">
        <v>11</v>
      </c>
      <c r="H296" s="55" t="s">
        <v>12</v>
      </c>
      <c r="I296" s="55" t="s">
        <v>13</v>
      </c>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row>
    <row r="297" spans="1:49">
      <c r="A297" s="3">
        <v>2023</v>
      </c>
      <c r="B297" s="15">
        <v>10825539.038575711</v>
      </c>
      <c r="C297" s="15">
        <v>549955.24118613859</v>
      </c>
      <c r="D297" s="15">
        <v>0</v>
      </c>
      <c r="E297" s="15">
        <v>1956523.5647520055</v>
      </c>
      <c r="F297" s="15">
        <v>0</v>
      </c>
      <c r="G297" s="15">
        <v>8658173.2924104594</v>
      </c>
      <c r="H297" s="15">
        <v>210842.18141324585</v>
      </c>
      <c r="I297" s="15">
        <v>0</v>
      </c>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row>
    <row r="298" spans="1:49">
      <c r="A298" s="3">
        <f>A297+1</f>
        <v>2024</v>
      </c>
      <c r="B298" s="15">
        <v>10136573.116313439</v>
      </c>
      <c r="C298" s="15">
        <v>875685.88763212471</v>
      </c>
      <c r="D298" s="15">
        <v>0</v>
      </c>
      <c r="E298" s="15">
        <v>2145060.7788725086</v>
      </c>
      <c r="F298" s="15">
        <v>373785.14317626844</v>
      </c>
      <c r="G298" s="15">
        <v>7449114.3672397351</v>
      </c>
      <c r="H298" s="15">
        <v>168612.82702492716</v>
      </c>
      <c r="I298" s="15">
        <v>0</v>
      </c>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row>
    <row r="299" spans="1:49">
      <c r="A299" s="3">
        <f t="shared" ref="A299:A316" si="12">A298+1</f>
        <v>2025</v>
      </c>
      <c r="B299" s="15">
        <v>8271222.5228808606</v>
      </c>
      <c r="C299" s="15">
        <v>620539.31920191855</v>
      </c>
      <c r="D299" s="15">
        <v>0</v>
      </c>
      <c r="E299" s="15">
        <v>2260272.9355058572</v>
      </c>
      <c r="F299" s="15">
        <v>531352.64679323416</v>
      </c>
      <c r="G299" s="15">
        <v>5479596.9405817706</v>
      </c>
      <c r="H299" s="15">
        <v>0</v>
      </c>
      <c r="I299" s="15">
        <v>0</v>
      </c>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row>
    <row r="300" spans="1:49">
      <c r="A300" s="3">
        <f t="shared" si="12"/>
        <v>2026</v>
      </c>
      <c r="B300" s="15">
        <v>5474643.8620118331</v>
      </c>
      <c r="C300" s="15">
        <v>925692.36817934073</v>
      </c>
      <c r="D300" s="15">
        <v>0</v>
      </c>
      <c r="E300" s="15">
        <v>1911639.7562115754</v>
      </c>
      <c r="F300" s="15">
        <v>260706.37734003423</v>
      </c>
      <c r="G300" s="15">
        <v>3302297.7284602243</v>
      </c>
      <c r="H300" s="15">
        <v>0</v>
      </c>
      <c r="I300" s="15">
        <v>0</v>
      </c>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row>
    <row r="301" spans="1:49">
      <c r="A301" s="3">
        <f t="shared" si="12"/>
        <v>2027</v>
      </c>
      <c r="B301" s="15">
        <v>6106938.7998442603</v>
      </c>
      <c r="C301" s="15">
        <v>961612.07974131708</v>
      </c>
      <c r="D301" s="15">
        <v>0</v>
      </c>
      <c r="E301" s="15">
        <v>1838309.4137921988</v>
      </c>
      <c r="F301" s="15">
        <v>433754.06643256446</v>
      </c>
      <c r="G301" s="15">
        <v>3834875.3196194968</v>
      </c>
      <c r="H301" s="15">
        <v>0</v>
      </c>
      <c r="I301" s="15">
        <v>0</v>
      </c>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row>
    <row r="302" spans="1:49">
      <c r="A302" s="3">
        <f t="shared" si="12"/>
        <v>2028</v>
      </c>
      <c r="B302" s="15">
        <v>5801467.3476177342</v>
      </c>
      <c r="C302" s="15">
        <v>470366.38937555626</v>
      </c>
      <c r="D302" s="15">
        <v>0</v>
      </c>
      <c r="E302" s="15">
        <v>1840474.6171149844</v>
      </c>
      <c r="F302" s="15">
        <v>643394.17674303101</v>
      </c>
      <c r="G302" s="15">
        <v>3317598.5537597174</v>
      </c>
      <c r="H302" s="15">
        <v>0</v>
      </c>
      <c r="I302" s="15">
        <v>0</v>
      </c>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row>
    <row r="303" spans="1:49">
      <c r="A303" s="3">
        <f t="shared" si="12"/>
        <v>2029</v>
      </c>
      <c r="B303" s="15">
        <v>3753642.2141513173</v>
      </c>
      <c r="C303" s="15">
        <v>516456.78410354955</v>
      </c>
      <c r="D303" s="15">
        <v>0</v>
      </c>
      <c r="E303" s="15">
        <v>1634830.2607047798</v>
      </c>
      <c r="F303" s="15">
        <v>494772.41966863628</v>
      </c>
      <c r="G303" s="15">
        <v>1624039.533777901</v>
      </c>
      <c r="H303" s="15">
        <v>0</v>
      </c>
      <c r="I303" s="15">
        <v>0</v>
      </c>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row>
    <row r="304" spans="1:49">
      <c r="A304" s="3">
        <f t="shared" si="12"/>
        <v>2030</v>
      </c>
      <c r="B304" s="15">
        <v>2202636.8754749671</v>
      </c>
      <c r="C304" s="15">
        <v>570881.84857657098</v>
      </c>
      <c r="D304" s="15">
        <v>0</v>
      </c>
      <c r="E304" s="15">
        <v>1552718.2821908719</v>
      </c>
      <c r="F304" s="15">
        <v>649918.59328409506</v>
      </c>
      <c r="G304" s="15">
        <v>0</v>
      </c>
      <c r="H304" s="15">
        <v>0</v>
      </c>
      <c r="I304" s="15">
        <v>0</v>
      </c>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row>
    <row r="305" spans="1:49">
      <c r="A305" s="3">
        <f t="shared" si="12"/>
        <v>2031</v>
      </c>
      <c r="B305" s="15">
        <v>2327952.298854196</v>
      </c>
      <c r="C305" s="15">
        <v>621334.51533231628</v>
      </c>
      <c r="D305" s="15">
        <v>0</v>
      </c>
      <c r="E305" s="15">
        <v>1641837.3172752694</v>
      </c>
      <c r="F305" s="15">
        <v>686114.98157892656</v>
      </c>
      <c r="G305" s="15">
        <v>0</v>
      </c>
      <c r="H305" s="15">
        <v>0</v>
      </c>
      <c r="I305" s="15">
        <v>0</v>
      </c>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row>
    <row r="306" spans="1:49">
      <c r="A306" s="3">
        <f t="shared" si="12"/>
        <v>2032</v>
      </c>
      <c r="B306" s="15">
        <v>1324301.6109390995</v>
      </c>
      <c r="C306" s="15">
        <v>451428.78949597967</v>
      </c>
      <c r="D306" s="15">
        <v>0</v>
      </c>
      <c r="E306" s="15">
        <v>1115843.8160341964</v>
      </c>
      <c r="F306" s="15">
        <v>208457.79490490304</v>
      </c>
      <c r="G306" s="15">
        <v>0</v>
      </c>
      <c r="H306" s="15">
        <v>0</v>
      </c>
      <c r="I306" s="15">
        <v>0</v>
      </c>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row>
    <row r="307" spans="1:49">
      <c r="A307" s="3">
        <f t="shared" si="12"/>
        <v>2033</v>
      </c>
      <c r="B307" s="15">
        <v>1059319.946736082</v>
      </c>
      <c r="C307" s="15">
        <v>337262.0800404324</v>
      </c>
      <c r="D307" s="15">
        <v>0</v>
      </c>
      <c r="E307" s="15">
        <v>848468.55953627173</v>
      </c>
      <c r="F307" s="15">
        <v>210851.38719981021</v>
      </c>
      <c r="G307" s="15">
        <v>0</v>
      </c>
      <c r="H307" s="15">
        <v>0</v>
      </c>
      <c r="I307" s="15">
        <v>0</v>
      </c>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row>
    <row r="308" spans="1:49">
      <c r="A308" s="3">
        <f t="shared" si="12"/>
        <v>2034</v>
      </c>
      <c r="B308" s="15">
        <v>965236.76232517429</v>
      </c>
      <c r="C308" s="15">
        <v>419179.30483591644</v>
      </c>
      <c r="D308" s="15">
        <v>0</v>
      </c>
      <c r="E308" s="15">
        <v>851576.80597361072</v>
      </c>
      <c r="F308" s="15">
        <v>113659.95635156358</v>
      </c>
      <c r="G308" s="15">
        <v>0</v>
      </c>
      <c r="H308" s="15">
        <v>0</v>
      </c>
      <c r="I308" s="15">
        <v>0</v>
      </c>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row>
    <row r="309" spans="1:49">
      <c r="A309" s="3">
        <f t="shared" si="12"/>
        <v>2035</v>
      </c>
      <c r="B309" s="15">
        <v>946656.11588816217</v>
      </c>
      <c r="C309" s="15">
        <v>409660.3717427571</v>
      </c>
      <c r="D309" s="15">
        <v>0</v>
      </c>
      <c r="E309" s="15">
        <v>838187.27098580857</v>
      </c>
      <c r="F309" s="15">
        <v>108468.84490235368</v>
      </c>
      <c r="G309" s="15">
        <v>0</v>
      </c>
      <c r="H309" s="15">
        <v>0</v>
      </c>
      <c r="I309" s="15">
        <v>0</v>
      </c>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row>
    <row r="310" spans="1:49">
      <c r="A310" s="3">
        <f t="shared" si="12"/>
        <v>2036</v>
      </c>
      <c r="B310" s="15">
        <v>955764.36332561786</v>
      </c>
      <c r="C310" s="15">
        <v>445540.83325026627</v>
      </c>
      <c r="D310" s="15">
        <v>0</v>
      </c>
      <c r="E310" s="15">
        <v>831936.65924384957</v>
      </c>
      <c r="F310" s="15">
        <v>123827.70408176832</v>
      </c>
      <c r="G310" s="15">
        <v>0</v>
      </c>
      <c r="H310" s="15">
        <v>0</v>
      </c>
      <c r="I310" s="15">
        <v>0</v>
      </c>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row>
    <row r="311" spans="1:49">
      <c r="A311" s="3">
        <f t="shared" si="12"/>
        <v>2037</v>
      </c>
      <c r="B311" s="15">
        <v>855164.10960586113</v>
      </c>
      <c r="C311" s="15">
        <v>451787.17055703868</v>
      </c>
      <c r="D311" s="15">
        <v>0</v>
      </c>
      <c r="E311" s="15">
        <v>734279.0092762456</v>
      </c>
      <c r="F311" s="15">
        <v>120885.1003296155</v>
      </c>
      <c r="G311" s="15">
        <v>0</v>
      </c>
      <c r="H311" s="15">
        <v>0</v>
      </c>
      <c r="I311" s="15">
        <v>0</v>
      </c>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row>
    <row r="312" spans="1:49">
      <c r="A312" s="3">
        <f t="shared" si="12"/>
        <v>2038</v>
      </c>
      <c r="B312" s="15">
        <v>766422.42923674162</v>
      </c>
      <c r="C312" s="15">
        <v>495651.18637123861</v>
      </c>
      <c r="D312" s="15">
        <v>0</v>
      </c>
      <c r="E312" s="15">
        <v>766422.42923674162</v>
      </c>
      <c r="F312" s="15">
        <v>0</v>
      </c>
      <c r="G312" s="15">
        <v>0</v>
      </c>
      <c r="H312" s="15">
        <v>0</v>
      </c>
      <c r="I312" s="15">
        <v>0</v>
      </c>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row>
    <row r="313" spans="1:49">
      <c r="A313" s="3">
        <f t="shared" si="12"/>
        <v>2039</v>
      </c>
      <c r="B313" s="15">
        <v>786170.13733368926</v>
      </c>
      <c r="C313" s="15">
        <v>526132.67646799237</v>
      </c>
      <c r="D313" s="15">
        <v>0</v>
      </c>
      <c r="E313" s="15">
        <v>786170.13733368926</v>
      </c>
      <c r="F313" s="15">
        <v>0</v>
      </c>
      <c r="G313" s="15">
        <v>0</v>
      </c>
      <c r="H313" s="15">
        <v>0</v>
      </c>
      <c r="I313" s="15">
        <v>0</v>
      </c>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row>
    <row r="314" spans="1:49">
      <c r="A314" s="3">
        <f t="shared" si="12"/>
        <v>2040</v>
      </c>
      <c r="B314" s="15">
        <v>0</v>
      </c>
      <c r="C314" s="15">
        <v>0</v>
      </c>
      <c r="D314" s="15">
        <v>0</v>
      </c>
      <c r="E314" s="15">
        <v>0</v>
      </c>
      <c r="F314" s="15">
        <v>0</v>
      </c>
      <c r="G314" s="15">
        <v>0</v>
      </c>
      <c r="H314" s="15">
        <v>0</v>
      </c>
      <c r="I314" s="15">
        <v>0</v>
      </c>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row>
    <row r="315" spans="1:49">
      <c r="A315" s="3">
        <f t="shared" si="12"/>
        <v>2041</v>
      </c>
      <c r="B315" s="15">
        <v>0</v>
      </c>
      <c r="C315" s="15">
        <v>0</v>
      </c>
      <c r="D315" s="15">
        <v>0</v>
      </c>
      <c r="E315" s="15">
        <v>0</v>
      </c>
      <c r="F315" s="15">
        <v>0</v>
      </c>
      <c r="G315" s="15">
        <v>0</v>
      </c>
      <c r="H315" s="15">
        <v>0</v>
      </c>
      <c r="I315" s="15">
        <v>0</v>
      </c>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row>
    <row r="316" spans="1:49">
      <c r="A316" s="3">
        <f t="shared" si="12"/>
        <v>2042</v>
      </c>
      <c r="B316" s="15">
        <v>0</v>
      </c>
      <c r="C316" s="15">
        <v>0</v>
      </c>
      <c r="D316" s="15">
        <v>0</v>
      </c>
      <c r="E316" s="15">
        <v>0</v>
      </c>
      <c r="F316" s="15">
        <v>0</v>
      </c>
      <c r="G316" s="15">
        <v>0</v>
      </c>
      <c r="H316" s="15">
        <v>0</v>
      </c>
      <c r="I316" s="15">
        <v>0</v>
      </c>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row>
    <row r="318" spans="1:49">
      <c r="A318" s="3">
        <f>A294+1</f>
        <v>14</v>
      </c>
      <c r="B318" s="3" t="str">
        <f ca="1">OFFSET(Portfolios!$B$8,A318,0)</f>
        <v>No Purchases 2040 Scenario-Pathway 1</v>
      </c>
    </row>
    <row r="319" spans="1:49" ht="30">
      <c r="B319" s="42"/>
      <c r="C319" s="54" t="s">
        <v>4</v>
      </c>
      <c r="D319" s="42"/>
      <c r="E319" s="42"/>
      <c r="F319" s="42"/>
      <c r="G319" s="42"/>
      <c r="H319" s="42"/>
      <c r="I319" s="42"/>
    </row>
    <row r="320" spans="1:49" ht="45">
      <c r="A320" s="51" t="s">
        <v>5</v>
      </c>
      <c r="B320" s="54" t="s">
        <v>6</v>
      </c>
      <c r="C320" s="54" t="s">
        <v>7</v>
      </c>
      <c r="D320" s="54" t="s">
        <v>8</v>
      </c>
      <c r="E320" s="55" t="s">
        <v>9</v>
      </c>
      <c r="F320" s="55" t="s">
        <v>10</v>
      </c>
      <c r="G320" s="55" t="s">
        <v>11</v>
      </c>
      <c r="H320" s="55" t="s">
        <v>12</v>
      </c>
      <c r="I320" s="55" t="s">
        <v>13</v>
      </c>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row>
    <row r="321" spans="1:49">
      <c r="A321" s="3">
        <v>2023</v>
      </c>
      <c r="B321" s="15">
        <v>10825470.305574402</v>
      </c>
      <c r="C321" s="15">
        <v>550018.47913034132</v>
      </c>
      <c r="D321" s="10">
        <v>0</v>
      </c>
      <c r="E321" s="15">
        <v>1958596.6798889246</v>
      </c>
      <c r="F321" s="15">
        <v>0</v>
      </c>
      <c r="G321" s="15">
        <v>8656031.4442722313</v>
      </c>
      <c r="H321" s="15">
        <v>210842.18141324585</v>
      </c>
      <c r="I321" s="15">
        <v>0</v>
      </c>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row>
    <row r="322" spans="1:49">
      <c r="A322" s="3">
        <f>A321+1</f>
        <v>2024</v>
      </c>
      <c r="B322" s="15">
        <v>10134702.117383052</v>
      </c>
      <c r="C322" s="15">
        <v>876150.40194423136</v>
      </c>
      <c r="D322" s="10">
        <v>0</v>
      </c>
      <c r="E322" s="15">
        <v>2145137.8344640457</v>
      </c>
      <c r="F322" s="15">
        <v>373664.23411110078</v>
      </c>
      <c r="G322" s="15">
        <v>7447287.2217829768</v>
      </c>
      <c r="H322" s="15">
        <v>168612.82702492716</v>
      </c>
      <c r="I322" s="15">
        <v>0</v>
      </c>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row>
    <row r="323" spans="1:49">
      <c r="A323" s="3">
        <f t="shared" ref="A323:A340" si="13">A322+1</f>
        <v>2025</v>
      </c>
      <c r="B323" s="15">
        <v>8272025.1888709683</v>
      </c>
      <c r="C323" s="15">
        <v>591850.79543025733</v>
      </c>
      <c r="D323" s="10">
        <v>0</v>
      </c>
      <c r="E323" s="15">
        <v>2237283.0070285518</v>
      </c>
      <c r="F323" s="15">
        <v>535743.30101142684</v>
      </c>
      <c r="G323" s="15">
        <v>5498998.8808309892</v>
      </c>
      <c r="H323" s="15">
        <v>0</v>
      </c>
      <c r="I323" s="15">
        <v>0</v>
      </c>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row>
    <row r="324" spans="1:49">
      <c r="A324" s="3">
        <f t="shared" si="13"/>
        <v>2026</v>
      </c>
      <c r="B324" s="15">
        <v>5474835.425823912</v>
      </c>
      <c r="C324" s="15">
        <v>907603.73015762423</v>
      </c>
      <c r="D324" s="10">
        <v>0</v>
      </c>
      <c r="E324" s="15">
        <v>1904611.7420619621</v>
      </c>
      <c r="F324" s="15">
        <v>267002.78055471857</v>
      </c>
      <c r="G324" s="15">
        <v>3303220.9032072332</v>
      </c>
      <c r="H324" s="15">
        <v>0</v>
      </c>
      <c r="I324" s="15">
        <v>0</v>
      </c>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row>
    <row r="325" spans="1:49">
      <c r="A325" s="3">
        <f t="shared" si="13"/>
        <v>2027</v>
      </c>
      <c r="B325" s="15">
        <v>6098916.3199647404</v>
      </c>
      <c r="C325" s="15">
        <v>964671.60427277663</v>
      </c>
      <c r="D325" s="10">
        <v>0</v>
      </c>
      <c r="E325" s="15">
        <v>1836367.3862621633</v>
      </c>
      <c r="F325" s="15">
        <v>436821.90850840812</v>
      </c>
      <c r="G325" s="15">
        <v>3825727.0251941686</v>
      </c>
      <c r="H325" s="15">
        <v>0</v>
      </c>
      <c r="I325" s="15">
        <v>0</v>
      </c>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row>
    <row r="326" spans="1:49">
      <c r="A326" s="3">
        <f t="shared" si="13"/>
        <v>2028</v>
      </c>
      <c r="B326" s="15">
        <v>6141255.9114258857</v>
      </c>
      <c r="C326" s="15">
        <v>533278.92627608369</v>
      </c>
      <c r="D326" s="10">
        <v>0</v>
      </c>
      <c r="E326" s="15">
        <v>1907288.2562839007</v>
      </c>
      <c r="F326" s="15">
        <v>702899.14613937493</v>
      </c>
      <c r="G326" s="15">
        <v>3531068.5090026087</v>
      </c>
      <c r="H326" s="15">
        <v>0</v>
      </c>
      <c r="I326" s="15">
        <v>0</v>
      </c>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row>
    <row r="327" spans="1:49">
      <c r="A327" s="3">
        <f t="shared" si="13"/>
        <v>2029</v>
      </c>
      <c r="B327" s="15">
        <v>3986858.6040887195</v>
      </c>
      <c r="C327" s="15">
        <v>589008.90845204412</v>
      </c>
      <c r="D327" s="10">
        <v>0</v>
      </c>
      <c r="E327" s="15">
        <v>1734104.0459326308</v>
      </c>
      <c r="F327" s="15">
        <v>518103.83481388376</v>
      </c>
      <c r="G327" s="15">
        <v>1734650.7233422047</v>
      </c>
      <c r="H327" s="15">
        <v>0</v>
      </c>
      <c r="I327" s="15">
        <v>0</v>
      </c>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row>
    <row r="328" spans="1:49">
      <c r="A328" s="3">
        <f t="shared" si="13"/>
        <v>2030</v>
      </c>
      <c r="B328" s="15">
        <v>1299373.4057668534</v>
      </c>
      <c r="C328" s="15">
        <v>571604.39673355722</v>
      </c>
      <c r="D328" s="10">
        <v>0</v>
      </c>
      <c r="E328" s="15">
        <v>911613.90988976287</v>
      </c>
      <c r="F328" s="15">
        <v>387759.49587709084</v>
      </c>
      <c r="G328" s="15">
        <v>0</v>
      </c>
      <c r="H328" s="15">
        <v>0</v>
      </c>
      <c r="I328" s="15">
        <v>0</v>
      </c>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row>
    <row r="329" spans="1:49">
      <c r="A329" s="3">
        <f t="shared" si="13"/>
        <v>2031</v>
      </c>
      <c r="B329" s="15">
        <v>1201502.5763881877</v>
      </c>
      <c r="C329" s="15">
        <v>634794.2698227549</v>
      </c>
      <c r="D329" s="10">
        <v>0</v>
      </c>
      <c r="E329" s="15">
        <v>840110.24770631606</v>
      </c>
      <c r="F329" s="15">
        <v>361392.32868187153</v>
      </c>
      <c r="G329" s="15">
        <v>0</v>
      </c>
      <c r="H329" s="15">
        <v>0</v>
      </c>
      <c r="I329" s="15">
        <v>0</v>
      </c>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row>
    <row r="330" spans="1:49">
      <c r="A330" s="3">
        <f t="shared" si="13"/>
        <v>2032</v>
      </c>
      <c r="B330" s="15">
        <v>666508.30861405435</v>
      </c>
      <c r="C330" s="15">
        <v>404662.7093513913</v>
      </c>
      <c r="D330" s="10">
        <v>0</v>
      </c>
      <c r="E330" s="15">
        <v>560086.18595098972</v>
      </c>
      <c r="F330" s="15">
        <v>106422.12266306464</v>
      </c>
      <c r="G330" s="15">
        <v>0</v>
      </c>
      <c r="H330" s="15">
        <v>0</v>
      </c>
      <c r="I330" s="15">
        <v>0</v>
      </c>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row>
    <row r="331" spans="1:49">
      <c r="A331" s="3">
        <f t="shared" si="13"/>
        <v>2033</v>
      </c>
      <c r="B331" s="15">
        <v>518564.78191065107</v>
      </c>
      <c r="C331" s="15">
        <v>305781.62523599173</v>
      </c>
      <c r="D331" s="10">
        <v>0</v>
      </c>
      <c r="E331" s="15">
        <v>404795.91237865924</v>
      </c>
      <c r="F331" s="15">
        <v>113768.86953199179</v>
      </c>
      <c r="G331" s="15">
        <v>0</v>
      </c>
      <c r="H331" s="15">
        <v>0</v>
      </c>
      <c r="I331" s="15">
        <v>0</v>
      </c>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row>
    <row r="332" spans="1:49">
      <c r="A332" s="3">
        <f t="shared" si="13"/>
        <v>2034</v>
      </c>
      <c r="B332" s="15">
        <v>472384.90062519</v>
      </c>
      <c r="C332" s="15">
        <v>397497.26744331641</v>
      </c>
      <c r="D332" s="10">
        <v>0</v>
      </c>
      <c r="E332" s="15">
        <v>403684.92623782775</v>
      </c>
      <c r="F332" s="15">
        <v>68699.974387362279</v>
      </c>
      <c r="G332" s="15">
        <v>0</v>
      </c>
      <c r="H332" s="15">
        <v>0</v>
      </c>
      <c r="I332" s="15">
        <v>0</v>
      </c>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row>
    <row r="333" spans="1:49">
      <c r="A333" s="3">
        <f t="shared" si="13"/>
        <v>2035</v>
      </c>
      <c r="B333" s="15">
        <v>458605.63520777377</v>
      </c>
      <c r="C333" s="15">
        <v>388861.8742697328</v>
      </c>
      <c r="D333" s="10">
        <v>0</v>
      </c>
      <c r="E333" s="15">
        <v>391539.47409333289</v>
      </c>
      <c r="F333" s="15">
        <v>67066.161114440896</v>
      </c>
      <c r="G333" s="15">
        <v>0</v>
      </c>
      <c r="H333" s="15">
        <v>0</v>
      </c>
      <c r="I333" s="15">
        <v>0</v>
      </c>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row>
    <row r="334" spans="1:49">
      <c r="A334" s="3">
        <f t="shared" si="13"/>
        <v>2036</v>
      </c>
      <c r="B334" s="15">
        <v>466447.34675982693</v>
      </c>
      <c r="C334" s="15">
        <v>414386.67875400494</v>
      </c>
      <c r="D334" s="10">
        <v>0</v>
      </c>
      <c r="E334" s="15">
        <v>393592.59137798398</v>
      </c>
      <c r="F334" s="15">
        <v>72854.755381842944</v>
      </c>
      <c r="G334" s="15">
        <v>0</v>
      </c>
      <c r="H334" s="15">
        <v>0</v>
      </c>
      <c r="I334" s="15">
        <v>0</v>
      </c>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row>
    <row r="335" spans="1:49">
      <c r="A335" s="3">
        <f t="shared" si="13"/>
        <v>2037</v>
      </c>
      <c r="B335" s="15">
        <v>416928.25916627242</v>
      </c>
      <c r="C335" s="15">
        <v>414439.14887925843</v>
      </c>
      <c r="D335" s="10">
        <v>0</v>
      </c>
      <c r="E335" s="15">
        <v>346726.32021873054</v>
      </c>
      <c r="F335" s="15">
        <v>70201.938947541843</v>
      </c>
      <c r="G335" s="15">
        <v>0</v>
      </c>
      <c r="H335" s="15">
        <v>0</v>
      </c>
      <c r="I335" s="15">
        <v>0</v>
      </c>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row>
    <row r="336" spans="1:49">
      <c r="A336" s="3">
        <f t="shared" si="13"/>
        <v>2038</v>
      </c>
      <c r="B336" s="15">
        <v>358043.10095844534</v>
      </c>
      <c r="C336" s="15">
        <v>466016.59626014327</v>
      </c>
      <c r="D336" s="10">
        <v>0</v>
      </c>
      <c r="E336" s="15">
        <v>358043.10095844534</v>
      </c>
      <c r="F336" s="15">
        <v>0</v>
      </c>
      <c r="G336" s="15">
        <v>0</v>
      </c>
      <c r="H336" s="15">
        <v>0</v>
      </c>
      <c r="I336" s="15">
        <v>0</v>
      </c>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row>
    <row r="337" spans="1:49">
      <c r="A337" s="3">
        <f t="shared" si="13"/>
        <v>2039</v>
      </c>
      <c r="B337" s="15">
        <v>364865.68964326195</v>
      </c>
      <c r="C337" s="15">
        <v>502514.04613795131</v>
      </c>
      <c r="D337" s="10">
        <v>0</v>
      </c>
      <c r="E337" s="15">
        <v>364865.68964326195</v>
      </c>
      <c r="F337" s="15">
        <v>0</v>
      </c>
      <c r="G337" s="15">
        <v>0</v>
      </c>
      <c r="H337" s="15">
        <v>0</v>
      </c>
      <c r="I337" s="15">
        <v>0</v>
      </c>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row>
    <row r="338" spans="1:49">
      <c r="A338" s="3">
        <f t="shared" si="13"/>
        <v>2040</v>
      </c>
      <c r="B338" s="15">
        <v>0</v>
      </c>
      <c r="C338" s="15">
        <v>0</v>
      </c>
      <c r="D338" s="10">
        <v>0</v>
      </c>
      <c r="E338" s="15">
        <v>0</v>
      </c>
      <c r="F338" s="15">
        <v>0</v>
      </c>
      <c r="G338" s="15">
        <v>0</v>
      </c>
      <c r="H338" s="15">
        <v>0</v>
      </c>
      <c r="I338" s="15">
        <v>0</v>
      </c>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row>
    <row r="339" spans="1:49">
      <c r="A339" s="3">
        <f t="shared" si="13"/>
        <v>2041</v>
      </c>
      <c r="B339" s="15">
        <v>0</v>
      </c>
      <c r="C339" s="15">
        <v>0</v>
      </c>
      <c r="D339" s="10">
        <v>0</v>
      </c>
      <c r="E339" s="15">
        <v>0</v>
      </c>
      <c r="F339" s="15">
        <v>0</v>
      </c>
      <c r="G339" s="15">
        <v>0</v>
      </c>
      <c r="H339" s="15">
        <v>0</v>
      </c>
      <c r="I339" s="15">
        <v>0</v>
      </c>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row>
    <row r="340" spans="1:49">
      <c r="A340" s="3">
        <f t="shared" si="13"/>
        <v>2042</v>
      </c>
      <c r="B340" s="15">
        <v>0</v>
      </c>
      <c r="C340" s="15">
        <v>0</v>
      </c>
      <c r="D340" s="10">
        <v>0</v>
      </c>
      <c r="E340" s="15">
        <v>0</v>
      </c>
      <c r="F340" s="15">
        <v>0</v>
      </c>
      <c r="G340" s="15">
        <v>0</v>
      </c>
      <c r="H340" s="15">
        <v>0</v>
      </c>
      <c r="I340" s="15">
        <v>0</v>
      </c>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row>
    <row r="342" spans="1:49">
      <c r="A342" s="3">
        <f>A318+1</f>
        <v>15</v>
      </c>
      <c r="B342" s="3" t="str">
        <f ca="1">OFFSET(Portfolios!$B$8,A342,0)</f>
        <v>No Purchases 2040 Scenario-Pathway 2</v>
      </c>
    </row>
    <row r="343" spans="1:49" ht="30">
      <c r="B343" s="42"/>
      <c r="C343" s="54" t="s">
        <v>4</v>
      </c>
      <c r="D343" s="42"/>
      <c r="E343" s="42"/>
      <c r="F343" s="42"/>
      <c r="G343" s="42"/>
      <c r="H343" s="42"/>
      <c r="I343" s="42"/>
    </row>
    <row r="344" spans="1:49" ht="45">
      <c r="A344" s="51" t="s">
        <v>5</v>
      </c>
      <c r="B344" s="54" t="s">
        <v>6</v>
      </c>
      <c r="C344" s="54" t="s">
        <v>7</v>
      </c>
      <c r="D344" s="54" t="s">
        <v>8</v>
      </c>
      <c r="E344" s="55" t="s">
        <v>9</v>
      </c>
      <c r="F344" s="55" t="s">
        <v>10</v>
      </c>
      <c r="G344" s="55" t="s">
        <v>11</v>
      </c>
      <c r="H344" s="55" t="s">
        <v>12</v>
      </c>
      <c r="I344" s="55" t="s">
        <v>13</v>
      </c>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row>
    <row r="345" spans="1:49">
      <c r="A345" s="3">
        <v>2023</v>
      </c>
      <c r="B345" s="15">
        <v>10450411.546631612</v>
      </c>
      <c r="C345" s="15">
        <v>550018.47913034132</v>
      </c>
      <c r="D345" s="10">
        <v>0</v>
      </c>
      <c r="E345" s="15">
        <v>1890739.2271138381</v>
      </c>
      <c r="F345" s="15">
        <v>0</v>
      </c>
      <c r="G345" s="15">
        <v>8356134.9668705286</v>
      </c>
      <c r="H345" s="15">
        <v>203537.35264724548</v>
      </c>
      <c r="I345" s="15">
        <v>0</v>
      </c>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row>
    <row r="346" spans="1:49">
      <c r="A346" s="3">
        <f>A345+1</f>
        <v>2024</v>
      </c>
      <c r="B346" s="15">
        <v>9319463.3811832666</v>
      </c>
      <c r="C346" s="15">
        <v>876150.40194423136</v>
      </c>
      <c r="D346" s="10">
        <v>0</v>
      </c>
      <c r="E346" s="15">
        <v>1972582.249022292</v>
      </c>
      <c r="F346" s="15">
        <v>343606.56152718724</v>
      </c>
      <c r="G346" s="15">
        <v>6848225.0142821129</v>
      </c>
      <c r="H346" s="15">
        <v>155049.55635167236</v>
      </c>
      <c r="I346" s="15">
        <v>0</v>
      </c>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row>
    <row r="347" spans="1:49">
      <c r="A347" s="3">
        <f t="shared" ref="A347:A364" si="14">A346+1</f>
        <v>2025</v>
      </c>
      <c r="B347" s="15">
        <v>7428191.9964516005</v>
      </c>
      <c r="C347" s="15">
        <v>591850.79543025733</v>
      </c>
      <c r="D347" s="10">
        <v>0</v>
      </c>
      <c r="E347" s="15">
        <v>2009056.7118878597</v>
      </c>
      <c r="F347" s="15">
        <v>481091.87410112447</v>
      </c>
      <c r="G347" s="15">
        <v>4938043.410462616</v>
      </c>
      <c r="H347" s="15">
        <v>0</v>
      </c>
      <c r="I347" s="15">
        <v>0</v>
      </c>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row>
    <row r="348" spans="1:49">
      <c r="A348" s="3">
        <f t="shared" si="14"/>
        <v>2026</v>
      </c>
      <c r="B348" s="15">
        <v>4861695.7200135645</v>
      </c>
      <c r="C348" s="15">
        <v>907603.73015762423</v>
      </c>
      <c r="D348" s="10">
        <v>0</v>
      </c>
      <c r="E348" s="15">
        <v>1691309.790061265</v>
      </c>
      <c r="F348" s="15">
        <v>237100.51069877518</v>
      </c>
      <c r="G348" s="15">
        <v>2933285.4192535239</v>
      </c>
      <c r="H348" s="15">
        <v>0</v>
      </c>
      <c r="I348" s="15">
        <v>0</v>
      </c>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row>
    <row r="349" spans="1:49">
      <c r="A349" s="3">
        <f t="shared" si="14"/>
        <v>2027</v>
      </c>
      <c r="B349" s="15">
        <v>5229828.0350098703</v>
      </c>
      <c r="C349" s="15">
        <v>964671.60427277663</v>
      </c>
      <c r="D349" s="10">
        <v>0</v>
      </c>
      <c r="E349" s="15">
        <v>1574687.2289120348</v>
      </c>
      <c r="F349" s="15">
        <v>374575.3087225497</v>
      </c>
      <c r="G349" s="15">
        <v>3280565.4973752866</v>
      </c>
      <c r="H349" s="15">
        <v>0</v>
      </c>
      <c r="I349" s="15">
        <v>0</v>
      </c>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row>
    <row r="350" spans="1:49">
      <c r="A350" s="3">
        <f t="shared" si="14"/>
        <v>2028</v>
      </c>
      <c r="B350" s="15">
        <v>5104190.1950756498</v>
      </c>
      <c r="C350" s="15">
        <v>533278.92627608369</v>
      </c>
      <c r="D350" s="10">
        <v>0</v>
      </c>
      <c r="E350" s="15">
        <v>1585207.0256174845</v>
      </c>
      <c r="F350" s="15">
        <v>584201.5023631606</v>
      </c>
      <c r="G350" s="15">
        <v>2934781.6670950055</v>
      </c>
      <c r="H350" s="15">
        <v>0</v>
      </c>
      <c r="I350" s="15">
        <v>0</v>
      </c>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row>
    <row r="351" spans="1:49">
      <c r="A351" s="3">
        <f t="shared" si="14"/>
        <v>2029</v>
      </c>
      <c r="B351" s="15">
        <v>3297034.7658616211</v>
      </c>
      <c r="C351" s="15">
        <v>589008.90845204412</v>
      </c>
      <c r="D351" s="10">
        <v>0</v>
      </c>
      <c r="E351" s="15">
        <v>1434061.7249876142</v>
      </c>
      <c r="F351" s="15">
        <v>428459.2270103966</v>
      </c>
      <c r="G351" s="15">
        <v>1434513.8138636099</v>
      </c>
      <c r="H351" s="15">
        <v>0</v>
      </c>
      <c r="I351" s="15">
        <v>0</v>
      </c>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row>
    <row r="352" spans="1:49">
      <c r="A352" s="3">
        <f t="shared" si="14"/>
        <v>2030</v>
      </c>
      <c r="B352" s="15">
        <v>1844716.2963708905</v>
      </c>
      <c r="C352" s="15">
        <v>571604.39673355722</v>
      </c>
      <c r="D352" s="10">
        <v>0</v>
      </c>
      <c r="E352" s="15">
        <v>1294215.3718926979</v>
      </c>
      <c r="F352" s="15">
        <v>550500.92447819246</v>
      </c>
      <c r="G352" s="15">
        <v>0</v>
      </c>
      <c r="H352" s="15">
        <v>0</v>
      </c>
      <c r="I352" s="15">
        <v>0</v>
      </c>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row>
    <row r="353" spans="1:49">
      <c r="A353" s="3">
        <f t="shared" si="14"/>
        <v>2031</v>
      </c>
      <c r="B353" s="15">
        <v>1778395.478936346</v>
      </c>
      <c r="C353" s="15">
        <v>634794.2698227549</v>
      </c>
      <c r="D353" s="10">
        <v>0</v>
      </c>
      <c r="E353" s="15">
        <v>1243483.1981969061</v>
      </c>
      <c r="F353" s="15">
        <v>534912.28073943965</v>
      </c>
      <c r="G353" s="15">
        <v>0</v>
      </c>
      <c r="H353" s="15">
        <v>0</v>
      </c>
      <c r="I353" s="15">
        <v>0</v>
      </c>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row>
    <row r="354" spans="1:49">
      <c r="A354" s="3">
        <f t="shared" si="14"/>
        <v>2032</v>
      </c>
      <c r="B354" s="15">
        <v>986527.52478974895</v>
      </c>
      <c r="C354" s="15">
        <v>404662.7093513913</v>
      </c>
      <c r="D354" s="10">
        <v>0</v>
      </c>
      <c r="E354" s="15">
        <v>829007.57808124018</v>
      </c>
      <c r="F354" s="15">
        <v>157519.94670850883</v>
      </c>
      <c r="G354" s="15">
        <v>0</v>
      </c>
      <c r="H354" s="15">
        <v>0</v>
      </c>
      <c r="I354" s="15">
        <v>0</v>
      </c>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row>
    <row r="355" spans="1:49">
      <c r="A355" s="3">
        <f t="shared" si="14"/>
        <v>2033</v>
      </c>
      <c r="B355" s="15">
        <v>767549.96768942475</v>
      </c>
      <c r="C355" s="15">
        <v>305781.62523599173</v>
      </c>
      <c r="D355" s="10">
        <v>0</v>
      </c>
      <c r="E355" s="15">
        <v>599155.78594109975</v>
      </c>
      <c r="F355" s="15">
        <v>168394.18174832498</v>
      </c>
      <c r="G355" s="15">
        <v>0</v>
      </c>
      <c r="H355" s="15">
        <v>0</v>
      </c>
      <c r="I355" s="15">
        <v>0</v>
      </c>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row>
    <row r="356" spans="1:49">
      <c r="A356" s="3">
        <f t="shared" si="14"/>
        <v>2034</v>
      </c>
      <c r="B356" s="15">
        <v>699197.14539023442</v>
      </c>
      <c r="C356" s="15">
        <v>397497.26744331641</v>
      </c>
      <c r="D356" s="10">
        <v>0</v>
      </c>
      <c r="E356" s="15">
        <v>597511.36771941348</v>
      </c>
      <c r="F356" s="15">
        <v>101685.77767082094</v>
      </c>
      <c r="G356" s="15">
        <v>0</v>
      </c>
      <c r="H356" s="15">
        <v>0</v>
      </c>
      <c r="I356" s="15">
        <v>0</v>
      </c>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row>
    <row r="357" spans="1:49">
      <c r="A357" s="3">
        <f t="shared" si="14"/>
        <v>2035</v>
      </c>
      <c r="B357" s="15">
        <v>678801.86384613567</v>
      </c>
      <c r="C357" s="15">
        <v>388861.8742697328</v>
      </c>
      <c r="D357" s="10">
        <v>0</v>
      </c>
      <c r="E357" s="15">
        <v>579534.36325194314</v>
      </c>
      <c r="F357" s="15">
        <v>99267.500594192505</v>
      </c>
      <c r="G357" s="15">
        <v>0</v>
      </c>
      <c r="H357" s="15">
        <v>0</v>
      </c>
      <c r="I357" s="15">
        <v>0</v>
      </c>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row>
    <row r="358" spans="1:49">
      <c r="A358" s="3">
        <f t="shared" si="14"/>
        <v>2036</v>
      </c>
      <c r="B358" s="15">
        <v>690408.71733555233</v>
      </c>
      <c r="C358" s="15">
        <v>414386.67875400494</v>
      </c>
      <c r="D358" s="10">
        <v>0</v>
      </c>
      <c r="E358" s="15">
        <v>582573.27017441147</v>
      </c>
      <c r="F358" s="15">
        <v>107835.44716114079</v>
      </c>
      <c r="G358" s="15">
        <v>0</v>
      </c>
      <c r="H358" s="15">
        <v>0</v>
      </c>
      <c r="I358" s="15">
        <v>0</v>
      </c>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row>
    <row r="359" spans="1:49">
      <c r="A359" s="3">
        <f t="shared" si="14"/>
        <v>2037</v>
      </c>
      <c r="B359" s="15">
        <v>617113.39260794397</v>
      </c>
      <c r="C359" s="15">
        <v>414439.14887925843</v>
      </c>
      <c r="D359" s="10">
        <v>0</v>
      </c>
      <c r="E359" s="15">
        <v>513204.49279336911</v>
      </c>
      <c r="F359" s="15">
        <v>103908.89981457489</v>
      </c>
      <c r="G359" s="15">
        <v>0</v>
      </c>
      <c r="H359" s="15">
        <v>0</v>
      </c>
      <c r="I359" s="15">
        <v>0</v>
      </c>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row>
    <row r="360" spans="1:49">
      <c r="A360" s="3">
        <f t="shared" si="14"/>
        <v>2038</v>
      </c>
      <c r="B360" s="15">
        <v>529954.94518450939</v>
      </c>
      <c r="C360" s="15">
        <v>466016.59626014327</v>
      </c>
      <c r="D360" s="10">
        <v>0</v>
      </c>
      <c r="E360" s="15">
        <v>529954.94518450939</v>
      </c>
      <c r="F360" s="15">
        <v>0</v>
      </c>
      <c r="G360" s="15">
        <v>0</v>
      </c>
      <c r="H360" s="15">
        <v>0</v>
      </c>
      <c r="I360" s="15">
        <v>0</v>
      </c>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row>
    <row r="361" spans="1:49">
      <c r="A361" s="3">
        <f t="shared" si="14"/>
        <v>2039</v>
      </c>
      <c r="B361" s="15">
        <v>540053.35122221732</v>
      </c>
      <c r="C361" s="15">
        <v>502514.04613795131</v>
      </c>
      <c r="D361" s="10">
        <v>0</v>
      </c>
      <c r="E361" s="15">
        <v>540053.35122221732</v>
      </c>
      <c r="F361" s="15">
        <v>0</v>
      </c>
      <c r="G361" s="15">
        <v>0</v>
      </c>
      <c r="H361" s="15">
        <v>0</v>
      </c>
      <c r="I361" s="15">
        <v>0</v>
      </c>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row>
    <row r="362" spans="1:49">
      <c r="A362" s="3">
        <f t="shared" si="14"/>
        <v>2040</v>
      </c>
      <c r="B362" s="15">
        <v>0</v>
      </c>
      <c r="C362" s="15">
        <v>0</v>
      </c>
      <c r="D362" s="10">
        <v>0</v>
      </c>
      <c r="E362" s="15">
        <v>0</v>
      </c>
      <c r="F362" s="15">
        <v>0</v>
      </c>
      <c r="G362" s="15">
        <v>0</v>
      </c>
      <c r="H362" s="15">
        <v>0</v>
      </c>
      <c r="I362" s="15">
        <v>0</v>
      </c>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row>
    <row r="363" spans="1:49">
      <c r="A363" s="3">
        <f t="shared" si="14"/>
        <v>2041</v>
      </c>
      <c r="B363" s="15">
        <v>0</v>
      </c>
      <c r="C363" s="15">
        <v>0</v>
      </c>
      <c r="D363" s="10">
        <v>0</v>
      </c>
      <c r="E363" s="15">
        <v>0</v>
      </c>
      <c r="F363" s="15">
        <v>0</v>
      </c>
      <c r="G363" s="15">
        <v>0</v>
      </c>
      <c r="H363" s="15">
        <v>0</v>
      </c>
      <c r="I363" s="15">
        <v>0</v>
      </c>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row>
    <row r="364" spans="1:49">
      <c r="A364" s="3">
        <f t="shared" si="14"/>
        <v>2042</v>
      </c>
      <c r="B364" s="15">
        <v>0</v>
      </c>
      <c r="C364" s="15">
        <v>0</v>
      </c>
      <c r="D364" s="10">
        <v>0</v>
      </c>
      <c r="E364" s="15">
        <v>0</v>
      </c>
      <c r="F364" s="15">
        <v>0</v>
      </c>
      <c r="G364" s="15">
        <v>0</v>
      </c>
      <c r="H364" s="15">
        <v>0</v>
      </c>
      <c r="I364" s="15">
        <v>0</v>
      </c>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row>
    <row r="366" spans="1:49">
      <c r="A366" s="3">
        <f>A342+1</f>
        <v>16</v>
      </c>
      <c r="B366" s="3" t="str">
        <f ca="1">OFFSET(Portfolios!$B$8,A366,0)</f>
        <v>No Purchases 2040 Scenario</v>
      </c>
    </row>
    <row r="367" spans="1:49" ht="30">
      <c r="B367" s="42"/>
      <c r="C367" s="54" t="s">
        <v>4</v>
      </c>
      <c r="D367" s="42"/>
      <c r="E367" s="42"/>
      <c r="F367" s="42"/>
      <c r="G367" s="42"/>
      <c r="H367" s="42"/>
      <c r="I367" s="42"/>
    </row>
    <row r="368" spans="1:49" ht="45">
      <c r="A368" s="51" t="s">
        <v>5</v>
      </c>
      <c r="B368" s="54" t="s">
        <v>6</v>
      </c>
      <c r="C368" s="54" t="s">
        <v>7</v>
      </c>
      <c r="D368" s="54" t="s">
        <v>8</v>
      </c>
      <c r="E368" s="55" t="s">
        <v>9</v>
      </c>
      <c r="F368" s="55" t="s">
        <v>10</v>
      </c>
      <c r="G368" s="55" t="s">
        <v>11</v>
      </c>
      <c r="H368" s="55" t="s">
        <v>12</v>
      </c>
      <c r="I368" s="55" t="s">
        <v>13</v>
      </c>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row>
    <row r="369" spans="1:49">
      <c r="A369" s="3">
        <v>2023</v>
      </c>
      <c r="B369" s="15">
        <v>10825470.305574402</v>
      </c>
      <c r="C369" s="15">
        <v>550018.47913034132</v>
      </c>
      <c r="D369" s="10">
        <v>0</v>
      </c>
      <c r="E369" s="15">
        <v>1958596.6798889246</v>
      </c>
      <c r="F369" s="15">
        <v>0</v>
      </c>
      <c r="G369" s="15">
        <v>8656031.4442722313</v>
      </c>
      <c r="H369" s="15">
        <v>210842.18141324585</v>
      </c>
      <c r="I369" s="15">
        <v>0</v>
      </c>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row>
    <row r="370" spans="1:49">
      <c r="A370" s="3">
        <f>A369+1</f>
        <v>2024</v>
      </c>
      <c r="B370" s="15">
        <v>10134702.117383052</v>
      </c>
      <c r="C370" s="15">
        <v>876150.40194423136</v>
      </c>
      <c r="D370" s="10">
        <v>0</v>
      </c>
      <c r="E370" s="15">
        <v>2145137.8344640457</v>
      </c>
      <c r="F370" s="15">
        <v>373664.23411110078</v>
      </c>
      <c r="G370" s="15">
        <v>7447287.2217829768</v>
      </c>
      <c r="H370" s="15">
        <v>168612.82702492716</v>
      </c>
      <c r="I370" s="15">
        <v>0</v>
      </c>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row>
    <row r="371" spans="1:49">
      <c r="A371" s="3">
        <f t="shared" ref="A371:A388" si="15">A370+1</f>
        <v>2025</v>
      </c>
      <c r="B371" s="15">
        <v>8272025.1888709683</v>
      </c>
      <c r="C371" s="15">
        <v>591850.79543025733</v>
      </c>
      <c r="D371" s="10">
        <v>0</v>
      </c>
      <c r="E371" s="15">
        <v>2237283.0070285518</v>
      </c>
      <c r="F371" s="15">
        <v>535743.30101142684</v>
      </c>
      <c r="G371" s="15">
        <v>5498998.8808309892</v>
      </c>
      <c r="H371" s="15">
        <v>0</v>
      </c>
      <c r="I371" s="15">
        <v>0</v>
      </c>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row>
    <row r="372" spans="1:49">
      <c r="A372" s="3">
        <f t="shared" si="15"/>
        <v>2026</v>
      </c>
      <c r="B372" s="15">
        <v>5474835.425823912</v>
      </c>
      <c r="C372" s="15">
        <v>907603.73015762423</v>
      </c>
      <c r="D372" s="10">
        <v>0</v>
      </c>
      <c r="E372" s="15">
        <v>1904611.7420619621</v>
      </c>
      <c r="F372" s="15">
        <v>267002.78055471857</v>
      </c>
      <c r="G372" s="15">
        <v>3303220.9032072332</v>
      </c>
      <c r="H372" s="15">
        <v>0</v>
      </c>
      <c r="I372" s="15">
        <v>0</v>
      </c>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row>
    <row r="373" spans="1:49">
      <c r="A373" s="3">
        <f t="shared" si="15"/>
        <v>2027</v>
      </c>
      <c r="B373" s="15">
        <v>6098916.3199647404</v>
      </c>
      <c r="C373" s="15">
        <v>964671.60427277663</v>
      </c>
      <c r="D373" s="10">
        <v>0</v>
      </c>
      <c r="E373" s="15">
        <v>1836367.3862621633</v>
      </c>
      <c r="F373" s="15">
        <v>436821.90850840812</v>
      </c>
      <c r="G373" s="15">
        <v>3825727.0251941686</v>
      </c>
      <c r="H373" s="15">
        <v>0</v>
      </c>
      <c r="I373" s="15">
        <v>0</v>
      </c>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row>
    <row r="374" spans="1:49">
      <c r="A374" s="3">
        <f t="shared" si="15"/>
        <v>2028</v>
      </c>
      <c r="B374" s="15">
        <v>6141255.9114258857</v>
      </c>
      <c r="C374" s="15">
        <v>533278.92627608369</v>
      </c>
      <c r="D374" s="10">
        <v>0</v>
      </c>
      <c r="E374" s="15">
        <v>1907288.2562839007</v>
      </c>
      <c r="F374" s="15">
        <v>702899.14613937493</v>
      </c>
      <c r="G374" s="15">
        <v>3531068.5090026087</v>
      </c>
      <c r="H374" s="15">
        <v>0</v>
      </c>
      <c r="I374" s="15">
        <v>0</v>
      </c>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row>
    <row r="375" spans="1:49">
      <c r="A375" s="3">
        <f t="shared" si="15"/>
        <v>2029</v>
      </c>
      <c r="B375" s="15">
        <v>3986858.6040887195</v>
      </c>
      <c r="C375" s="15">
        <v>589008.90845204412</v>
      </c>
      <c r="D375" s="10">
        <v>0</v>
      </c>
      <c r="E375" s="15">
        <v>1734104.0459326308</v>
      </c>
      <c r="F375" s="15">
        <v>518103.83481388376</v>
      </c>
      <c r="G375" s="15">
        <v>1734650.7233422047</v>
      </c>
      <c r="H375" s="15">
        <v>0</v>
      </c>
      <c r="I375" s="15">
        <v>0</v>
      </c>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row>
    <row r="376" spans="1:49">
      <c r="A376" s="3">
        <f t="shared" si="15"/>
        <v>2030</v>
      </c>
      <c r="B376" s="15">
        <v>2320309.6531550954</v>
      </c>
      <c r="C376" s="15">
        <v>571604.39673355722</v>
      </c>
      <c r="D376" s="10">
        <v>0</v>
      </c>
      <c r="E376" s="15">
        <v>1627881.981946005</v>
      </c>
      <c r="F376" s="15">
        <v>692427.67120909051</v>
      </c>
      <c r="G376" s="15">
        <v>0</v>
      </c>
      <c r="H376" s="15">
        <v>0</v>
      </c>
      <c r="I376" s="15">
        <v>0</v>
      </c>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row>
    <row r="377" spans="1:49">
      <c r="A377" s="3">
        <f t="shared" si="15"/>
        <v>2031</v>
      </c>
      <c r="B377" s="15">
        <v>2452046.0742616076</v>
      </c>
      <c r="C377" s="15">
        <v>634794.2698227549</v>
      </c>
      <c r="D377" s="10">
        <v>0</v>
      </c>
      <c r="E377" s="15">
        <v>1714510.7096047266</v>
      </c>
      <c r="F377" s="15">
        <v>737535.36465688073</v>
      </c>
      <c r="G377" s="15">
        <v>0</v>
      </c>
      <c r="H377" s="15">
        <v>0</v>
      </c>
      <c r="I377" s="15">
        <v>0</v>
      </c>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row>
    <row r="378" spans="1:49">
      <c r="A378" s="3">
        <f t="shared" si="15"/>
        <v>2032</v>
      </c>
      <c r="B378" s="15">
        <v>1371556.9960213162</v>
      </c>
      <c r="C378" s="15">
        <v>404662.7093513913</v>
      </c>
      <c r="D378" s="10">
        <v>0</v>
      </c>
      <c r="E378" s="15">
        <v>1152558.9655639252</v>
      </c>
      <c r="F378" s="15">
        <v>218998.03045739123</v>
      </c>
      <c r="G378" s="15">
        <v>0</v>
      </c>
      <c r="H378" s="15">
        <v>0</v>
      </c>
      <c r="I378" s="15">
        <v>0</v>
      </c>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row>
    <row r="379" spans="1:49">
      <c r="A379" s="3">
        <f t="shared" si="15"/>
        <v>2033</v>
      </c>
      <c r="B379" s="15">
        <v>1054102.1764720224</v>
      </c>
      <c r="C379" s="15">
        <v>305781.62523599173</v>
      </c>
      <c r="D379" s="10">
        <v>0</v>
      </c>
      <c r="E379" s="15">
        <v>822840.78508602374</v>
      </c>
      <c r="F379" s="15">
        <v>231261.39138599866</v>
      </c>
      <c r="G379" s="15">
        <v>0</v>
      </c>
      <c r="H379" s="15">
        <v>0</v>
      </c>
      <c r="I379" s="15">
        <v>0</v>
      </c>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row>
    <row r="380" spans="1:49">
      <c r="A380" s="3">
        <f t="shared" si="15"/>
        <v>2034</v>
      </c>
      <c r="B380" s="15">
        <v>962326.6988862867</v>
      </c>
      <c r="C380" s="15">
        <v>397497.26744331641</v>
      </c>
      <c r="D380" s="10">
        <v>0</v>
      </c>
      <c r="E380" s="15">
        <v>822373.41189877852</v>
      </c>
      <c r="F380" s="15">
        <v>139953.28698750824</v>
      </c>
      <c r="G380" s="15">
        <v>0</v>
      </c>
      <c r="H380" s="15">
        <v>0</v>
      </c>
      <c r="I380" s="15">
        <v>0</v>
      </c>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row>
    <row r="381" spans="1:49">
      <c r="A381" s="3">
        <f t="shared" si="15"/>
        <v>2035</v>
      </c>
      <c r="B381" s="15">
        <v>936534.2880477109</v>
      </c>
      <c r="C381" s="15">
        <v>388861.8742697328</v>
      </c>
      <c r="D381" s="10">
        <v>0</v>
      </c>
      <c r="E381" s="15">
        <v>799576.1814972983</v>
      </c>
      <c r="F381" s="15">
        <v>136958.10655041272</v>
      </c>
      <c r="G381" s="15">
        <v>0</v>
      </c>
      <c r="H381" s="15">
        <v>0</v>
      </c>
      <c r="I381" s="15">
        <v>0</v>
      </c>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row>
    <row r="382" spans="1:49">
      <c r="A382" s="3">
        <f t="shared" si="15"/>
        <v>2036</v>
      </c>
      <c r="B382" s="15">
        <v>952701.80483088805</v>
      </c>
      <c r="C382" s="15">
        <v>414386.67875400494</v>
      </c>
      <c r="D382" s="10">
        <v>0</v>
      </c>
      <c r="E382" s="15">
        <v>803898.60673158965</v>
      </c>
      <c r="F382" s="15">
        <v>148803.19809929837</v>
      </c>
      <c r="G382" s="15">
        <v>0</v>
      </c>
      <c r="H382" s="15">
        <v>0</v>
      </c>
      <c r="I382" s="15">
        <v>0</v>
      </c>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row>
    <row r="383" spans="1:49">
      <c r="A383" s="3">
        <f t="shared" si="15"/>
        <v>2037</v>
      </c>
      <c r="B383" s="15">
        <v>849959.80218306126</v>
      </c>
      <c r="C383" s="15">
        <v>414439.14887925843</v>
      </c>
      <c r="D383" s="10">
        <v>0</v>
      </c>
      <c r="E383" s="15">
        <v>706844.4703990292</v>
      </c>
      <c r="F383" s="15">
        <v>143115.33178403217</v>
      </c>
      <c r="G383" s="15">
        <v>0</v>
      </c>
      <c r="H383" s="15">
        <v>0</v>
      </c>
      <c r="I383" s="15">
        <v>0</v>
      </c>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row>
    <row r="384" spans="1:49">
      <c r="A384" s="3">
        <f t="shared" si="15"/>
        <v>2038</v>
      </c>
      <c r="B384" s="15">
        <v>730442.67285585764</v>
      </c>
      <c r="C384" s="15">
        <v>466016.59626014327</v>
      </c>
      <c r="D384" s="10">
        <v>0</v>
      </c>
      <c r="E384" s="15">
        <v>730442.67285585764</v>
      </c>
      <c r="F384" s="15">
        <v>0</v>
      </c>
      <c r="G384" s="15">
        <v>0</v>
      </c>
      <c r="H384" s="15">
        <v>0</v>
      </c>
      <c r="I384" s="15">
        <v>0</v>
      </c>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row>
    <row r="385" spans="1:49">
      <c r="A385" s="3">
        <f t="shared" si="15"/>
        <v>2039</v>
      </c>
      <c r="B385" s="15">
        <v>744628.72905188077</v>
      </c>
      <c r="C385" s="15">
        <v>502514.04613795131</v>
      </c>
      <c r="D385" s="10">
        <v>0</v>
      </c>
      <c r="E385" s="15">
        <v>744628.72905188077</v>
      </c>
      <c r="F385" s="15">
        <v>0</v>
      </c>
      <c r="G385" s="15">
        <v>0</v>
      </c>
      <c r="H385" s="15">
        <v>0</v>
      </c>
      <c r="I385" s="15">
        <v>0</v>
      </c>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row>
    <row r="386" spans="1:49">
      <c r="A386" s="3">
        <f t="shared" si="15"/>
        <v>2040</v>
      </c>
      <c r="B386" s="15">
        <v>0</v>
      </c>
      <c r="C386" s="15">
        <v>0</v>
      </c>
      <c r="D386" s="10">
        <v>0</v>
      </c>
      <c r="E386" s="15">
        <v>0</v>
      </c>
      <c r="F386" s="15">
        <v>0</v>
      </c>
      <c r="G386" s="15">
        <v>0</v>
      </c>
      <c r="H386" s="15">
        <v>0</v>
      </c>
      <c r="I386" s="15">
        <v>0</v>
      </c>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row>
    <row r="387" spans="1:49">
      <c r="A387" s="3">
        <f t="shared" si="15"/>
        <v>2041</v>
      </c>
      <c r="B387" s="15">
        <v>0</v>
      </c>
      <c r="C387" s="15">
        <v>0</v>
      </c>
      <c r="D387" s="10">
        <v>0</v>
      </c>
      <c r="E387" s="15">
        <v>0</v>
      </c>
      <c r="F387" s="15">
        <v>0</v>
      </c>
      <c r="G387" s="15">
        <v>0</v>
      </c>
      <c r="H387" s="15">
        <v>0</v>
      </c>
      <c r="I387" s="15">
        <v>0</v>
      </c>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row>
    <row r="388" spans="1:49">
      <c r="A388" s="3">
        <f t="shared" si="15"/>
        <v>2042</v>
      </c>
      <c r="B388" s="15">
        <v>0</v>
      </c>
      <c r="C388" s="15">
        <v>0</v>
      </c>
      <c r="D388" s="10">
        <v>0</v>
      </c>
      <c r="E388" s="15">
        <v>0</v>
      </c>
      <c r="F388" s="15">
        <v>0</v>
      </c>
      <c r="G388" s="15">
        <v>0</v>
      </c>
      <c r="H388" s="15">
        <v>0</v>
      </c>
      <c r="I388" s="15">
        <v>0</v>
      </c>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row>
  </sheetData>
  <mergeCells count="2">
    <mergeCell ref="A2:I2"/>
    <mergeCell ref="A3:I3"/>
  </mergeCells>
  <pageMargins left="0.7" right="0.7" top="0.75" bottom="0.75" header="0.3" footer="0.3"/>
  <pageSetup scale="85" orientation="landscape" r:id="rId1"/>
  <rowBreaks count="15" manualBreakCount="15">
    <brk id="29" max="8" man="1"/>
    <brk id="53" max="8" man="1"/>
    <brk id="77" max="8" man="1"/>
    <brk id="101" max="8" man="1"/>
    <brk id="125" max="8" man="1"/>
    <brk id="149" max="8" man="1"/>
    <brk id="173" max="8" man="1"/>
    <brk id="197" max="8" man="1"/>
    <brk id="221" max="8" man="1"/>
    <brk id="245" max="8" man="1"/>
    <brk id="269" max="8" man="1"/>
    <brk id="293" max="8" man="1"/>
    <brk id="317" max="8" man="1"/>
    <brk id="341" max="8" man="1"/>
    <brk id="365" max="8" man="1"/>
  </rowBreaks>
  <colBreaks count="1" manualBreakCount="1">
    <brk id="9" max="38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04674-9F91-4769-B4CD-3BD239B4541C}">
  <sheetPr>
    <tabColor theme="2" tint="-9.9978637043366805E-2"/>
  </sheetPr>
  <dimension ref="A1:AE67"/>
  <sheetViews>
    <sheetView tabSelected="1" view="pageBreakPreview" topLeftCell="U29" zoomScale="80" zoomScaleNormal="80" zoomScaleSheetLayoutView="80" workbookViewId="0">
      <selection activeCell="G162" sqref="G162"/>
    </sheetView>
  </sheetViews>
  <sheetFormatPr defaultColWidth="9.140625" defaultRowHeight="12.75"/>
  <cols>
    <col min="1" max="1" width="6.28515625" style="65" customWidth="1"/>
    <col min="2" max="2" width="12.140625" style="65" customWidth="1"/>
    <col min="3" max="3" width="13.5703125" style="65" customWidth="1"/>
    <col min="4" max="4" width="12.140625" style="65" customWidth="1"/>
    <col min="5" max="5" width="12.5703125" style="65" customWidth="1"/>
    <col min="6" max="6" width="14.28515625" style="65" bestFit="1" customWidth="1"/>
    <col min="7" max="8" width="13.85546875" style="65" customWidth="1"/>
    <col min="9" max="9" width="10" style="65" bestFit="1" customWidth="1"/>
    <col min="10" max="10" width="13.5703125" style="65" bestFit="1" customWidth="1"/>
    <col min="11" max="11" width="14.7109375" style="65" bestFit="1" customWidth="1"/>
    <col min="12" max="12" width="12.140625" style="65" bestFit="1" customWidth="1"/>
    <col min="13" max="13" width="13.85546875" style="65" customWidth="1"/>
    <col min="14" max="14" width="10.42578125" style="65" customWidth="1"/>
    <col min="15" max="15" width="13.28515625" style="65" customWidth="1"/>
    <col min="16" max="16" width="14.7109375" style="65" bestFit="1" customWidth="1"/>
    <col min="17" max="17" width="14.5703125" style="65" customWidth="1"/>
    <col min="18" max="18" width="15.42578125" style="65" customWidth="1"/>
    <col min="19" max="19" width="16.5703125" style="65" customWidth="1"/>
    <col min="20" max="20" width="15.85546875" style="65" customWidth="1"/>
    <col min="21" max="21" width="16.85546875" style="65" customWidth="1"/>
    <col min="22" max="22" width="18.28515625" style="65" bestFit="1" customWidth="1"/>
    <col min="23" max="23" width="15.5703125" style="65" bestFit="1" customWidth="1"/>
    <col min="24" max="24" width="14.85546875" style="65" bestFit="1" customWidth="1"/>
    <col min="25" max="25" width="15.42578125" style="65" customWidth="1"/>
    <col min="26" max="26" width="14" style="65" customWidth="1"/>
    <col min="27" max="27" width="12.5703125" style="65" bestFit="1" customWidth="1"/>
    <col min="28" max="28" width="13.85546875" style="65" customWidth="1"/>
    <col min="29" max="29" width="10.42578125" style="65" customWidth="1"/>
    <col min="30" max="30" width="13.5703125" style="65" bestFit="1" customWidth="1"/>
    <col min="31" max="31" width="14.140625" style="65" customWidth="1"/>
    <col min="32" max="16384" width="9.140625" style="63"/>
  </cols>
  <sheetData>
    <row r="1" spans="1:31">
      <c r="A1" s="63"/>
      <c r="B1" s="62" t="s">
        <v>0</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row>
    <row r="2" spans="1:31">
      <c r="A2" s="63"/>
      <c r="B2" s="63" t="s">
        <v>146</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c r="A3" s="63"/>
      <c r="B3" s="64" t="s">
        <v>147</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row>
    <row r="4" spans="1:31">
      <c r="A4" s="63"/>
      <c r="B4" s="64" t="s">
        <v>148</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row>
    <row r="5" spans="1:31">
      <c r="A5" s="63"/>
      <c r="B5" s="64" t="s">
        <v>149</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row>
    <row r="6" spans="1:31">
      <c r="A6" s="63"/>
      <c r="B6" s="64" t="s">
        <v>150</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row>
    <row r="7" spans="1:31">
      <c r="A7" s="63"/>
      <c r="B7" s="64" t="s">
        <v>151</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row>
    <row r="8" spans="1:31">
      <c r="A8" s="63"/>
      <c r="B8" s="63" t="s">
        <v>152</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c r="A9" s="64"/>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row>
    <row r="10" spans="1:31" ht="27.95" customHeight="1"/>
    <row r="11" spans="1:31">
      <c r="A11" s="63"/>
      <c r="B11" s="63" t="str">
        <f>Portfolios!$B$5</f>
        <v>CEP Portfolio-Pathway 1</v>
      </c>
      <c r="C11" s="63"/>
      <c r="D11" s="63"/>
      <c r="E11" s="63"/>
      <c r="F11" s="63"/>
      <c r="G11" s="63"/>
      <c r="H11" s="63"/>
      <c r="I11" s="63"/>
      <c r="J11" s="63"/>
      <c r="K11" s="63"/>
      <c r="L11" s="63"/>
      <c r="M11" s="63"/>
      <c r="N11" s="63"/>
      <c r="O11" s="63"/>
      <c r="P11" s="63"/>
      <c r="Q11" s="63" t="str">
        <f>B11</f>
        <v>CEP Portfolio-Pathway 1</v>
      </c>
      <c r="R11" s="63"/>
      <c r="S11" s="63"/>
      <c r="T11" s="63"/>
      <c r="U11" s="63"/>
      <c r="V11" s="63"/>
      <c r="W11" s="63"/>
      <c r="X11" s="63"/>
      <c r="Y11" s="63"/>
      <c r="Z11" s="63"/>
      <c r="AA11" s="63"/>
      <c r="AB11" s="63"/>
      <c r="AC11" s="63"/>
      <c r="AD11" s="63"/>
      <c r="AE11" s="63"/>
    </row>
    <row r="12" spans="1:31">
      <c r="A12" s="68" t="s">
        <v>153</v>
      </c>
      <c r="B12" s="66" t="s">
        <v>154</v>
      </c>
      <c r="C12" s="66" t="s">
        <v>154</v>
      </c>
      <c r="D12" s="66" t="s">
        <v>154</v>
      </c>
      <c r="E12" s="66" t="s">
        <v>154</v>
      </c>
      <c r="F12" s="66" t="s">
        <v>154</v>
      </c>
      <c r="G12" s="66" t="s">
        <v>155</v>
      </c>
      <c r="H12" s="66" t="s">
        <v>155</v>
      </c>
      <c r="I12" s="66" t="s">
        <v>155</v>
      </c>
      <c r="J12" s="66" t="s">
        <v>155</v>
      </c>
      <c r="K12" s="66" t="s">
        <v>155</v>
      </c>
      <c r="L12" s="66" t="s">
        <v>156</v>
      </c>
      <c r="M12" s="66" t="s">
        <v>156</v>
      </c>
      <c r="N12" s="66" t="s">
        <v>156</v>
      </c>
      <c r="O12" s="66" t="s">
        <v>156</v>
      </c>
      <c r="P12" s="66" t="s">
        <v>156</v>
      </c>
      <c r="Q12" s="66" t="s">
        <v>157</v>
      </c>
      <c r="R12" s="66" t="s">
        <v>157</v>
      </c>
      <c r="S12" s="66" t="s">
        <v>157</v>
      </c>
      <c r="T12" s="66" t="s">
        <v>157</v>
      </c>
      <c r="U12" s="66" t="s">
        <v>157</v>
      </c>
      <c r="V12" s="66" t="s">
        <v>158</v>
      </c>
      <c r="W12" s="66" t="s">
        <v>158</v>
      </c>
      <c r="X12" s="66" t="s">
        <v>158</v>
      </c>
      <c r="Y12" s="66" t="s">
        <v>158</v>
      </c>
      <c r="Z12" s="66" t="s">
        <v>158</v>
      </c>
      <c r="AA12" s="66" t="s">
        <v>159</v>
      </c>
      <c r="AB12" s="66" t="s">
        <v>159</v>
      </c>
      <c r="AC12" s="66" t="s">
        <v>159</v>
      </c>
      <c r="AD12" s="66" t="s">
        <v>159</v>
      </c>
      <c r="AE12" s="66" t="s">
        <v>159</v>
      </c>
    </row>
    <row r="13" spans="1:31" s="67" customFormat="1" ht="57.6" customHeight="1">
      <c r="B13" s="66" t="s">
        <v>160</v>
      </c>
      <c r="C13" s="66" t="s">
        <v>161</v>
      </c>
      <c r="D13" s="66" t="s">
        <v>162</v>
      </c>
      <c r="E13" s="66" t="s">
        <v>163</v>
      </c>
      <c r="F13" s="66" t="s">
        <v>164</v>
      </c>
      <c r="G13" s="66" t="s">
        <v>160</v>
      </c>
      <c r="H13" s="66" t="s">
        <v>161</v>
      </c>
      <c r="I13" s="66" t="s">
        <v>162</v>
      </c>
      <c r="J13" s="66" t="s">
        <v>163</v>
      </c>
      <c r="K13" s="66" t="s">
        <v>164</v>
      </c>
      <c r="L13" s="66" t="s">
        <v>160</v>
      </c>
      <c r="M13" s="66" t="s">
        <v>161</v>
      </c>
      <c r="N13" s="66" t="s">
        <v>162</v>
      </c>
      <c r="O13" s="66" t="s">
        <v>163</v>
      </c>
      <c r="P13" s="66" t="s">
        <v>164</v>
      </c>
      <c r="Q13" s="66" t="s">
        <v>160</v>
      </c>
      <c r="R13" s="66" t="s">
        <v>161</v>
      </c>
      <c r="S13" s="66" t="s">
        <v>162</v>
      </c>
      <c r="T13" s="66" t="s">
        <v>163</v>
      </c>
      <c r="U13" s="66" t="s">
        <v>164</v>
      </c>
      <c r="V13" s="66" t="s">
        <v>160</v>
      </c>
      <c r="W13" s="66" t="s">
        <v>161</v>
      </c>
      <c r="X13" s="66" t="s">
        <v>162</v>
      </c>
      <c r="Y13" s="66" t="s">
        <v>163</v>
      </c>
      <c r="Z13" s="66" t="s">
        <v>164</v>
      </c>
      <c r="AA13" s="66" t="s">
        <v>160</v>
      </c>
      <c r="AB13" s="66" t="s">
        <v>161</v>
      </c>
      <c r="AC13" s="66" t="s">
        <v>162</v>
      </c>
      <c r="AD13" s="66" t="s">
        <v>163</v>
      </c>
      <c r="AE13" s="66" t="s">
        <v>164</v>
      </c>
    </row>
    <row r="14" spans="1:31">
      <c r="A14" s="68" t="s">
        <v>5</v>
      </c>
      <c r="B14" s="66" t="s">
        <v>165</v>
      </c>
      <c r="C14" s="66" t="s">
        <v>165</v>
      </c>
      <c r="D14" s="66" t="s">
        <v>166</v>
      </c>
      <c r="E14" s="66" t="s">
        <v>166</v>
      </c>
      <c r="F14" s="66" t="s">
        <v>167</v>
      </c>
      <c r="G14" s="66" t="s">
        <v>165</v>
      </c>
      <c r="H14" s="69" t="s">
        <v>165</v>
      </c>
      <c r="I14" s="69" t="s">
        <v>166</v>
      </c>
      <c r="J14" s="69" t="s">
        <v>166</v>
      </c>
      <c r="K14" s="69" t="s">
        <v>167</v>
      </c>
      <c r="L14" s="69" t="s">
        <v>165</v>
      </c>
      <c r="M14" s="69" t="s">
        <v>165</v>
      </c>
      <c r="N14" s="69" t="s">
        <v>166</v>
      </c>
      <c r="O14" s="69" t="s">
        <v>166</v>
      </c>
      <c r="P14" s="69" t="s">
        <v>167</v>
      </c>
      <c r="Q14" s="66" t="s">
        <v>165</v>
      </c>
      <c r="R14" s="66" t="s">
        <v>165</v>
      </c>
      <c r="S14" s="66" t="s">
        <v>166</v>
      </c>
      <c r="T14" s="66" t="s">
        <v>166</v>
      </c>
      <c r="U14" s="66" t="s">
        <v>167</v>
      </c>
      <c r="V14" s="66" t="s">
        <v>165</v>
      </c>
      <c r="W14" s="66" t="s">
        <v>165</v>
      </c>
      <c r="X14" s="66" t="s">
        <v>166</v>
      </c>
      <c r="Y14" s="66" t="s">
        <v>166</v>
      </c>
      <c r="Z14" s="66" t="s">
        <v>167</v>
      </c>
      <c r="AA14" s="66" t="s">
        <v>165</v>
      </c>
      <c r="AB14" s="66" t="s">
        <v>165</v>
      </c>
      <c r="AC14" s="66" t="s">
        <v>166</v>
      </c>
      <c r="AD14" s="66" t="s">
        <v>166</v>
      </c>
      <c r="AE14" s="66" t="s">
        <v>167</v>
      </c>
    </row>
    <row r="15" spans="1:31">
      <c r="A15" s="63">
        <f t="shared" ref="A15:A17" si="0">A16-1</f>
        <v>2019</v>
      </c>
      <c r="B15" s="70">
        <v>4359871.5893561961</v>
      </c>
      <c r="C15" s="70">
        <v>863336.98599656613</v>
      </c>
      <c r="D15" s="71">
        <v>10553.552</v>
      </c>
      <c r="E15" s="70">
        <v>2346.2551895219422</v>
      </c>
      <c r="F15" s="72" t="s">
        <v>88</v>
      </c>
      <c r="G15" s="70">
        <v>37882377.668931909</v>
      </c>
      <c r="H15" s="70">
        <v>7501426.8399379039</v>
      </c>
      <c r="I15" s="70">
        <v>36485.021999999997</v>
      </c>
      <c r="J15" s="70">
        <v>8173.1532412750666</v>
      </c>
      <c r="K15" s="72" t="s">
        <v>88</v>
      </c>
      <c r="L15" s="72" t="s">
        <v>88</v>
      </c>
      <c r="M15" s="72" t="s">
        <v>88</v>
      </c>
      <c r="N15" s="72" t="s">
        <v>88</v>
      </c>
      <c r="O15" s="72" t="s">
        <v>88</v>
      </c>
      <c r="P15" s="72" t="s">
        <v>88</v>
      </c>
      <c r="Q15" s="72" t="s">
        <v>88</v>
      </c>
      <c r="R15" s="72" t="s">
        <v>88</v>
      </c>
      <c r="S15" s="72" t="s">
        <v>88</v>
      </c>
      <c r="T15" s="72" t="s">
        <v>88</v>
      </c>
      <c r="U15" s="72" t="s">
        <v>88</v>
      </c>
      <c r="V15" s="72" t="s">
        <v>88</v>
      </c>
      <c r="W15" s="72" t="s">
        <v>88</v>
      </c>
      <c r="X15" s="72" t="s">
        <v>88</v>
      </c>
      <c r="Y15" s="72" t="s">
        <v>88</v>
      </c>
      <c r="Z15" s="72" t="s">
        <v>88</v>
      </c>
      <c r="AA15" s="70">
        <v>2923495.088</v>
      </c>
      <c r="AB15" s="70">
        <v>769466.01903716149</v>
      </c>
      <c r="AC15" s="70">
        <v>6830.5959999999995</v>
      </c>
      <c r="AD15" s="70">
        <v>1797.8178014886953</v>
      </c>
      <c r="AE15" s="73" t="s">
        <v>88</v>
      </c>
    </row>
    <row r="16" spans="1:31">
      <c r="A16" s="63">
        <f t="shared" si="0"/>
        <v>2020</v>
      </c>
      <c r="B16" s="70">
        <v>4883514.2070000004</v>
      </c>
      <c r="C16" s="70">
        <v>999907.49113175867</v>
      </c>
      <c r="D16" s="71">
        <v>11889.986000000001</v>
      </c>
      <c r="E16" s="70">
        <v>2722.0585243563901</v>
      </c>
      <c r="F16" s="72" t="s">
        <v>88</v>
      </c>
      <c r="G16" s="70">
        <v>32697797.302999999</v>
      </c>
      <c r="H16" s="70">
        <v>6694927.2759180311</v>
      </c>
      <c r="I16" s="70">
        <v>31142.046999999999</v>
      </c>
      <c r="J16" s="70">
        <v>7179.6547323059976</v>
      </c>
      <c r="K16" s="72" t="s">
        <v>88</v>
      </c>
      <c r="L16" s="72" t="s">
        <v>88</v>
      </c>
      <c r="M16" s="72" t="s">
        <v>88</v>
      </c>
      <c r="N16" s="72" t="s">
        <v>88</v>
      </c>
      <c r="O16" s="72" t="s">
        <v>88</v>
      </c>
      <c r="P16" s="72" t="s">
        <v>88</v>
      </c>
      <c r="Q16" s="72" t="s">
        <v>88</v>
      </c>
      <c r="R16" s="72" t="s">
        <v>88</v>
      </c>
      <c r="S16" s="72" t="s">
        <v>88</v>
      </c>
      <c r="T16" s="72" t="s">
        <v>88</v>
      </c>
      <c r="U16" s="72" t="s">
        <v>88</v>
      </c>
      <c r="V16" s="72" t="s">
        <v>88</v>
      </c>
      <c r="W16" s="72" t="s">
        <v>88</v>
      </c>
      <c r="X16" s="72" t="s">
        <v>88</v>
      </c>
      <c r="Y16" s="72" t="s">
        <v>88</v>
      </c>
      <c r="Z16" s="72" t="s">
        <v>88</v>
      </c>
      <c r="AA16" s="70">
        <v>3172569.2685600012</v>
      </c>
      <c r="AB16" s="70">
        <v>860977.07337139826</v>
      </c>
      <c r="AC16" s="70">
        <v>7412.5450200000023</v>
      </c>
      <c r="AD16" s="70">
        <v>2011.628676101398</v>
      </c>
      <c r="AE16" s="73" t="s">
        <v>88</v>
      </c>
    </row>
    <row r="17" spans="1:31">
      <c r="A17" s="63">
        <f t="shared" si="0"/>
        <v>2021</v>
      </c>
      <c r="B17" s="70">
        <v>5188963.6809999999</v>
      </c>
      <c r="C17" s="70">
        <v>1017287.8400583509</v>
      </c>
      <c r="D17" s="71">
        <v>12987.898999999999</v>
      </c>
      <c r="E17" s="70">
        <v>2740.8160450509699</v>
      </c>
      <c r="F17" s="72" t="s">
        <v>88</v>
      </c>
      <c r="G17" s="70">
        <v>34049253.842</v>
      </c>
      <c r="H17" s="70">
        <v>6675300.5081452765</v>
      </c>
      <c r="I17" s="70">
        <v>32381.309000000001</v>
      </c>
      <c r="J17" s="70">
        <v>6897.7783976172514</v>
      </c>
      <c r="K17" s="72" t="s">
        <v>88</v>
      </c>
      <c r="L17" s="72" t="s">
        <v>88</v>
      </c>
      <c r="M17" s="72" t="s">
        <v>88</v>
      </c>
      <c r="N17" s="72" t="s">
        <v>88</v>
      </c>
      <c r="O17" s="72" t="s">
        <v>88</v>
      </c>
      <c r="P17" s="72" t="s">
        <v>88</v>
      </c>
      <c r="Q17" s="72" t="s">
        <v>88</v>
      </c>
      <c r="R17" s="72" t="s">
        <v>88</v>
      </c>
      <c r="S17" s="72" t="s">
        <v>88</v>
      </c>
      <c r="T17" s="72" t="s">
        <v>88</v>
      </c>
      <c r="U17" s="72" t="s">
        <v>88</v>
      </c>
      <c r="V17" s="72" t="s">
        <v>88</v>
      </c>
      <c r="W17" s="72" t="s">
        <v>88</v>
      </c>
      <c r="X17" s="72" t="s">
        <v>88</v>
      </c>
      <c r="Y17" s="72" t="s">
        <v>88</v>
      </c>
      <c r="Z17" s="72" t="s">
        <v>88</v>
      </c>
      <c r="AA17" s="70">
        <v>2382900.3319200007</v>
      </c>
      <c r="AB17" s="70">
        <v>642118.15854029323</v>
      </c>
      <c r="AC17" s="70">
        <v>5567.5241400000014</v>
      </c>
      <c r="AD17" s="70">
        <v>1500.2760713558253</v>
      </c>
      <c r="AE17" s="73" t="s">
        <v>88</v>
      </c>
    </row>
    <row r="18" spans="1:31">
      <c r="A18" s="63">
        <f>A19-1</f>
        <v>2022</v>
      </c>
      <c r="B18" s="38"/>
      <c r="C18" s="38"/>
      <c r="D18" s="41"/>
      <c r="E18" s="38" t="s">
        <v>88</v>
      </c>
      <c r="F18" s="38"/>
      <c r="G18" s="38"/>
      <c r="H18" s="38"/>
      <c r="I18" s="38"/>
      <c r="J18" s="38"/>
      <c r="K18" s="38"/>
      <c r="L18" s="38"/>
      <c r="M18" s="38"/>
      <c r="N18" s="38"/>
      <c r="O18" s="38"/>
      <c r="P18" s="38"/>
      <c r="Q18" s="38"/>
      <c r="R18" s="38"/>
      <c r="S18" s="38"/>
      <c r="T18" s="38"/>
      <c r="U18" s="38"/>
      <c r="V18" s="38"/>
      <c r="W18" s="38"/>
      <c r="X18" s="38"/>
      <c r="Y18" s="38"/>
      <c r="Z18" s="73"/>
      <c r="AA18" s="38"/>
      <c r="AB18" s="38"/>
      <c r="AC18" s="38"/>
      <c r="AD18" s="38"/>
      <c r="AE18" s="73"/>
    </row>
    <row r="19" spans="1:31">
      <c r="A19" s="63">
        <v>2023</v>
      </c>
      <c r="B19" s="74">
        <v>7077980.0682357848</v>
      </c>
      <c r="C19" s="74">
        <v>1957541.0667159369</v>
      </c>
      <c r="D19" s="75">
        <v>16323.810176321544</v>
      </c>
      <c r="E19" s="74">
        <v>4514.6395549810786</v>
      </c>
      <c r="F19" s="74">
        <v>7.2395735370123218</v>
      </c>
      <c r="G19" s="74">
        <v>31306194.388628125</v>
      </c>
      <c r="H19" s="74">
        <v>8658283.9408315327</v>
      </c>
      <c r="I19" s="74">
        <v>29564.343932781892</v>
      </c>
      <c r="J19" s="74">
        <v>8176.5442684214713</v>
      </c>
      <c r="K19" s="74">
        <v>10.800578596437903</v>
      </c>
      <c r="L19" s="74">
        <v>0</v>
      </c>
      <c r="M19" s="74">
        <v>0</v>
      </c>
      <c r="N19" s="74">
        <v>0</v>
      </c>
      <c r="O19" s="74">
        <v>0</v>
      </c>
      <c r="P19" s="76" t="s">
        <v>88</v>
      </c>
      <c r="Q19" s="74">
        <v>762352.72044122266</v>
      </c>
      <c r="R19" s="74">
        <v>210842.18141324585</v>
      </c>
      <c r="S19" s="74">
        <v>799.24790400000313</v>
      </c>
      <c r="T19" s="74">
        <v>221.04619954893658</v>
      </c>
      <c r="U19" s="74"/>
      <c r="V19" s="74">
        <v>0</v>
      </c>
      <c r="W19" s="74">
        <v>0</v>
      </c>
      <c r="X19" s="74">
        <v>272.01283199999978</v>
      </c>
      <c r="Y19" s="74">
        <v>75.229978635193362</v>
      </c>
      <c r="Z19" s="74"/>
      <c r="AA19" s="77"/>
      <c r="AB19" s="77"/>
      <c r="AC19" s="77"/>
      <c r="AD19" s="77"/>
      <c r="AE19" s="77"/>
    </row>
    <row r="20" spans="1:31">
      <c r="A20" s="63">
        <f>A19+1</f>
        <v>2024</v>
      </c>
      <c r="B20" s="74">
        <v>7359887.9761585733</v>
      </c>
      <c r="C20" s="74">
        <v>2154639.1634018244</v>
      </c>
      <c r="D20" s="75">
        <v>16765.858201915842</v>
      </c>
      <c r="E20" s="74">
        <v>4908.2777899486928</v>
      </c>
      <c r="F20" s="74">
        <v>7.2763622098199372</v>
      </c>
      <c r="G20" s="74">
        <v>25430181.990277953</v>
      </c>
      <c r="H20" s="74">
        <v>7444796.2015431738</v>
      </c>
      <c r="I20" s="74">
        <v>24101.073854978033</v>
      </c>
      <c r="J20" s="74">
        <v>7055.6940236309638</v>
      </c>
      <c r="K20" s="74">
        <v>10.882390121669861</v>
      </c>
      <c r="L20" s="74">
        <v>1270663.4019534229</v>
      </c>
      <c r="M20" s="74">
        <v>371992.22844411014</v>
      </c>
      <c r="N20" s="74">
        <v>2155.4054162186894</v>
      </c>
      <c r="O20" s="74">
        <v>631.00429488019938</v>
      </c>
      <c r="P20" s="74">
        <v>10.928133314954557</v>
      </c>
      <c r="Q20" s="74">
        <v>575953.29154213227</v>
      </c>
      <c r="R20" s="74">
        <v>168612.82702492716</v>
      </c>
      <c r="S20" s="74">
        <v>603.82740000000217</v>
      </c>
      <c r="T20" s="74">
        <v>176.77309331196699</v>
      </c>
      <c r="U20" s="74"/>
      <c r="V20" s="74">
        <v>0</v>
      </c>
      <c r="W20" s="74">
        <v>0</v>
      </c>
      <c r="X20" s="74">
        <v>271.83768499051979</v>
      </c>
      <c r="Y20" s="74">
        <v>79.581662664758284</v>
      </c>
      <c r="Z20" s="74"/>
      <c r="AA20" s="77"/>
      <c r="AB20" s="77"/>
      <c r="AC20" s="77"/>
      <c r="AD20" s="77"/>
      <c r="AE20" s="77"/>
    </row>
    <row r="21" spans="1:31">
      <c r="A21" s="63">
        <f t="shared" ref="A21:A38" si="1">A20+1</f>
        <v>2025</v>
      </c>
      <c r="B21" s="74">
        <v>7522565.6849088762</v>
      </c>
      <c r="C21" s="74">
        <v>2260272.9355058572</v>
      </c>
      <c r="D21" s="75">
        <v>17721.968202006676</v>
      </c>
      <c r="E21" s="74">
        <v>5324.8435133306921</v>
      </c>
      <c r="F21" s="74">
        <v>7.1477748517543152</v>
      </c>
      <c r="G21" s="74">
        <v>18237013.444186889</v>
      </c>
      <c r="H21" s="74">
        <v>5479596.9405817706</v>
      </c>
      <c r="I21" s="74">
        <v>17257.796584632364</v>
      </c>
      <c r="J21" s="74">
        <v>5185.3758651736462</v>
      </c>
      <c r="K21" s="74">
        <v>10.965216588294552</v>
      </c>
      <c r="L21" s="74">
        <v>1768430.3185525322</v>
      </c>
      <c r="M21" s="74">
        <v>531352.64679323416</v>
      </c>
      <c r="N21" s="74">
        <v>2933.3945568870549</v>
      </c>
      <c r="O21" s="74">
        <v>881.3844376783693</v>
      </c>
      <c r="P21" s="74">
        <v>11.175369798460469</v>
      </c>
      <c r="Q21" s="74">
        <v>0</v>
      </c>
      <c r="R21" s="74">
        <v>0</v>
      </c>
      <c r="S21" s="74">
        <v>0</v>
      </c>
      <c r="T21" s="74">
        <v>0</v>
      </c>
      <c r="U21" s="74"/>
      <c r="V21" s="74">
        <v>0</v>
      </c>
      <c r="W21" s="74">
        <v>0</v>
      </c>
      <c r="X21" s="74">
        <v>266.48381574904982</v>
      </c>
      <c r="Y21" s="74">
        <v>80.069245217259024</v>
      </c>
      <c r="Z21" s="74"/>
      <c r="AA21" s="77"/>
      <c r="AB21" s="77"/>
      <c r="AC21" s="77"/>
      <c r="AD21" s="77"/>
      <c r="AE21" s="77"/>
    </row>
    <row r="22" spans="1:31">
      <c r="A22" s="63">
        <f t="shared" si="1"/>
        <v>2026</v>
      </c>
      <c r="B22" s="74">
        <v>6344322.7506735157</v>
      </c>
      <c r="C22" s="74">
        <v>1911639.7562115754</v>
      </c>
      <c r="D22" s="75">
        <v>16025.611208747592</v>
      </c>
      <c r="E22" s="74">
        <v>4828.7574116527221</v>
      </c>
      <c r="F22" s="74">
        <v>7.138970160962355</v>
      </c>
      <c r="G22" s="74">
        <v>10959618.58927195</v>
      </c>
      <c r="H22" s="74">
        <v>3302297.7284602243</v>
      </c>
      <c r="I22" s="74">
        <v>10350.253378277148</v>
      </c>
      <c r="J22" s="74">
        <v>3118.6868358292886</v>
      </c>
      <c r="K22" s="74">
        <v>10.794791292481948</v>
      </c>
      <c r="L22" s="74">
        <v>865228.60577136511</v>
      </c>
      <c r="M22" s="74">
        <v>260706.37734003423</v>
      </c>
      <c r="N22" s="74">
        <v>1235.5887031501793</v>
      </c>
      <c r="O22" s="74">
        <v>372.30143863929908</v>
      </c>
      <c r="P22" s="74">
        <v>12.981006820128952</v>
      </c>
      <c r="Q22" s="74">
        <v>0</v>
      </c>
      <c r="R22" s="74">
        <v>0</v>
      </c>
      <c r="S22" s="74">
        <v>0</v>
      </c>
      <c r="T22" s="74">
        <v>0</v>
      </c>
      <c r="U22" s="74"/>
      <c r="V22" s="74">
        <v>0</v>
      </c>
      <c r="W22" s="74">
        <v>0</v>
      </c>
      <c r="X22" s="74">
        <v>262.94118957847968</v>
      </c>
      <c r="Y22" s="74">
        <v>79.228130613377928</v>
      </c>
      <c r="Z22" s="74"/>
      <c r="AA22" s="77"/>
      <c r="AB22" s="77"/>
      <c r="AC22" s="77"/>
      <c r="AD22" s="77"/>
      <c r="AE22" s="77"/>
    </row>
    <row r="23" spans="1:31">
      <c r="A23" s="63">
        <f t="shared" si="1"/>
        <v>2027</v>
      </c>
      <c r="B23" s="74">
        <v>5901897.3520799875</v>
      </c>
      <c r="C23" s="74">
        <v>1838912.2540530812</v>
      </c>
      <c r="D23" s="75">
        <v>14912.582125167857</v>
      </c>
      <c r="E23" s="74">
        <v>4646.4600066077955</v>
      </c>
      <c r="F23" s="74">
        <v>7.1234704668685147</v>
      </c>
      <c r="G23" s="74">
        <v>12283563.71785509</v>
      </c>
      <c r="H23" s="74">
        <v>3827310.8623695043</v>
      </c>
      <c r="I23" s="74">
        <v>11622.230278917737</v>
      </c>
      <c r="J23" s="74">
        <v>3621.2526928812867</v>
      </c>
      <c r="K23" s="74">
        <v>10.759151780079366</v>
      </c>
      <c r="L23" s="74">
        <v>1415499.7030155242</v>
      </c>
      <c r="M23" s="74">
        <v>441041.17611709813</v>
      </c>
      <c r="N23" s="74">
        <v>2192.5621250004701</v>
      </c>
      <c r="O23" s="74">
        <v>683.15816404618897</v>
      </c>
      <c r="P23" s="74">
        <v>11.967586601483793</v>
      </c>
      <c r="Q23" s="74">
        <v>0</v>
      </c>
      <c r="R23" s="74">
        <v>0</v>
      </c>
      <c r="S23" s="74">
        <v>0</v>
      </c>
      <c r="T23" s="74">
        <v>0</v>
      </c>
      <c r="U23" s="74"/>
      <c r="V23" s="74">
        <v>0</v>
      </c>
      <c r="W23" s="74">
        <v>0</v>
      </c>
      <c r="X23" s="74">
        <v>250.30434655636941</v>
      </c>
      <c r="Y23" s="74">
        <v>77.989789158742155</v>
      </c>
      <c r="Z23" s="74"/>
      <c r="AA23" s="77"/>
      <c r="AB23" s="77"/>
      <c r="AC23" s="77"/>
      <c r="AD23" s="77"/>
      <c r="AE23" s="77"/>
    </row>
    <row r="24" spans="1:31">
      <c r="A24" s="63">
        <f t="shared" si="1"/>
        <v>2028</v>
      </c>
      <c r="B24" s="74">
        <v>5823002.4965232434</v>
      </c>
      <c r="C24" s="74">
        <v>1893633.4192284329</v>
      </c>
      <c r="D24" s="75">
        <v>14608.471117188672</v>
      </c>
      <c r="E24" s="74">
        <v>4750.6572645054966</v>
      </c>
      <c r="F24" s="74">
        <v>7.169421313669841</v>
      </c>
      <c r="G24" s="74">
        <v>11251229.864654148</v>
      </c>
      <c r="H24" s="74">
        <v>3358232.1154412911</v>
      </c>
      <c r="I24" s="74">
        <v>10688.31636094337</v>
      </c>
      <c r="J24" s="74">
        <v>3175.9225611278512</v>
      </c>
      <c r="K24" s="74">
        <v>10.739976732593293</v>
      </c>
      <c r="L24" s="74">
        <v>2067456.742196908</v>
      </c>
      <c r="M24" s="74">
        <v>672334.44982562715</v>
      </c>
      <c r="N24" s="74">
        <v>3391.2200024391377</v>
      </c>
      <c r="O24" s="74">
        <v>1102.8206723951976</v>
      </c>
      <c r="P24" s="74">
        <v>11.301310429448634</v>
      </c>
      <c r="Q24" s="74">
        <v>0</v>
      </c>
      <c r="R24" s="74">
        <v>0</v>
      </c>
      <c r="S24" s="74">
        <v>0</v>
      </c>
      <c r="T24" s="74">
        <v>0</v>
      </c>
      <c r="U24" s="74"/>
      <c r="V24" s="74">
        <v>0</v>
      </c>
      <c r="W24" s="74">
        <v>0</v>
      </c>
      <c r="X24" s="74">
        <v>246.94787075431941</v>
      </c>
      <c r="Y24" s="74">
        <v>80.307151018206056</v>
      </c>
      <c r="Z24" s="74"/>
      <c r="AA24" s="77"/>
      <c r="AB24" s="77"/>
      <c r="AC24" s="77"/>
      <c r="AD24" s="77"/>
      <c r="AE24" s="77"/>
    </row>
    <row r="25" spans="1:31">
      <c r="A25" s="63">
        <f t="shared" si="1"/>
        <v>2029</v>
      </c>
      <c r="B25" s="74">
        <v>5157247.2252433244</v>
      </c>
      <c r="C25" s="74">
        <v>1696874.3153684509</v>
      </c>
      <c r="D25" s="75">
        <v>13067.813125299279</v>
      </c>
      <c r="E25" s="74">
        <v>4299.6652054641136</v>
      </c>
      <c r="F25" s="74">
        <v>7.1673657260024095</v>
      </c>
      <c r="G25" s="74">
        <v>5908451.0728908442</v>
      </c>
      <c r="H25" s="74">
        <v>1636933.8541511591</v>
      </c>
      <c r="I25" s="74">
        <v>5643.6359485190924</v>
      </c>
      <c r="J25" s="74">
        <v>1550.5678118002413</v>
      </c>
      <c r="K25" s="74">
        <v>10.754596268609808</v>
      </c>
      <c r="L25" s="74">
        <v>1600874.6898484069</v>
      </c>
      <c r="M25" s="74">
        <v>526731.22398141969</v>
      </c>
      <c r="N25" s="74">
        <v>2511.4938544885977</v>
      </c>
      <c r="O25" s="74">
        <v>826.34964521917789</v>
      </c>
      <c r="P25" s="74">
        <v>11.816094150654779</v>
      </c>
      <c r="Q25" s="74">
        <v>0</v>
      </c>
      <c r="R25" s="74">
        <v>0</v>
      </c>
      <c r="S25" s="74">
        <v>0</v>
      </c>
      <c r="T25" s="74">
        <v>0</v>
      </c>
      <c r="U25" s="74"/>
      <c r="V25" s="74">
        <v>0</v>
      </c>
      <c r="W25" s="74">
        <v>0</v>
      </c>
      <c r="X25" s="74">
        <v>237.92182838270961</v>
      </c>
      <c r="Y25" s="74">
        <v>78.282739224135668</v>
      </c>
      <c r="Z25" s="74"/>
      <c r="AA25" s="77"/>
      <c r="AB25" s="77"/>
      <c r="AC25" s="77"/>
      <c r="AD25" s="77"/>
      <c r="AE25" s="77"/>
    </row>
    <row r="26" spans="1:31">
      <c r="A26" s="63">
        <f t="shared" si="1"/>
        <v>2030</v>
      </c>
      <c r="B26" s="74">
        <v>4807962.8449529354</v>
      </c>
      <c r="C26" s="74">
        <v>886908.4482259705</v>
      </c>
      <c r="D26" s="75">
        <v>12188.78707665185</v>
      </c>
      <c r="E26" s="74">
        <v>2248.423829493192</v>
      </c>
      <c r="F26" s="74">
        <v>7.2041156343062527</v>
      </c>
      <c r="G26" s="74">
        <v>2241253.2737885844</v>
      </c>
      <c r="H26" s="74">
        <v>0</v>
      </c>
      <c r="I26" s="74">
        <v>2117.825420387428</v>
      </c>
      <c r="J26" s="74">
        <v>0</v>
      </c>
      <c r="K26" s="76" t="s">
        <v>88</v>
      </c>
      <c r="L26" s="74">
        <v>2023592.6880358795</v>
      </c>
      <c r="M26" s="74">
        <v>373285.21635131125</v>
      </c>
      <c r="N26" s="74">
        <v>3248.387480413171</v>
      </c>
      <c r="O26" s="74">
        <v>599.21891919656002</v>
      </c>
      <c r="P26" s="74">
        <v>11.548862529876759</v>
      </c>
      <c r="Q26" s="74">
        <v>0</v>
      </c>
      <c r="R26" s="74">
        <v>0</v>
      </c>
      <c r="S26" s="74">
        <v>0</v>
      </c>
      <c r="T26" s="74">
        <v>0</v>
      </c>
      <c r="U26" s="74"/>
      <c r="V26" s="74">
        <v>0</v>
      </c>
      <c r="W26" s="74">
        <v>0</v>
      </c>
      <c r="X26" s="74">
        <v>237.55850629091941</v>
      </c>
      <c r="Y26" s="74">
        <v>78.252865154480602</v>
      </c>
      <c r="Z26" s="74"/>
      <c r="AA26" s="77"/>
      <c r="AB26" s="77"/>
      <c r="AC26" s="77"/>
      <c r="AD26" s="77"/>
      <c r="AE26" s="77"/>
    </row>
    <row r="27" spans="1:31">
      <c r="A27" s="63">
        <f t="shared" si="1"/>
        <v>2031</v>
      </c>
      <c r="B27" s="74">
        <v>5005828.5692075416</v>
      </c>
      <c r="C27" s="74">
        <v>817402.81648086559</v>
      </c>
      <c r="D27" s="75">
        <v>12691.753770272468</v>
      </c>
      <c r="E27" s="74">
        <v>2072.4391845373725</v>
      </c>
      <c r="F27" s="74">
        <v>7.1906349486190821</v>
      </c>
      <c r="G27" s="74">
        <v>1956471.4888347902</v>
      </c>
      <c r="H27" s="74">
        <v>0</v>
      </c>
      <c r="I27" s="74">
        <v>1837.7325397750396</v>
      </c>
      <c r="J27" s="74">
        <v>0</v>
      </c>
      <c r="K27" s="76" t="s">
        <v>88</v>
      </c>
      <c r="L27" s="74">
        <v>2130969.2185954289</v>
      </c>
      <c r="M27" s="74">
        <v>347966.41895183432</v>
      </c>
      <c r="N27" s="74">
        <v>3417.217734561701</v>
      </c>
      <c r="O27" s="74">
        <v>557.99821391032742</v>
      </c>
      <c r="P27" s="74">
        <v>11.560754744447996</v>
      </c>
      <c r="Q27" s="74">
        <v>0</v>
      </c>
      <c r="R27" s="74">
        <v>0</v>
      </c>
      <c r="S27" s="74">
        <v>0</v>
      </c>
      <c r="T27" s="74">
        <v>0</v>
      </c>
      <c r="U27" s="74"/>
      <c r="V27" s="74">
        <v>0</v>
      </c>
      <c r="W27" s="74">
        <v>0</v>
      </c>
      <c r="X27" s="74">
        <v>237.61823114035951</v>
      </c>
      <c r="Y27" s="74">
        <v>79.185166788229225</v>
      </c>
      <c r="Z27" s="74"/>
      <c r="AA27" s="77"/>
      <c r="AB27" s="77"/>
      <c r="AC27" s="77"/>
      <c r="AD27" s="77"/>
      <c r="AE27" s="77"/>
    </row>
    <row r="28" spans="1:31">
      <c r="A28" s="63">
        <f t="shared" si="1"/>
        <v>2032</v>
      </c>
      <c r="B28" s="74">
        <v>3365490.7321886919</v>
      </c>
      <c r="C28" s="74">
        <v>549551.70064219448</v>
      </c>
      <c r="D28" s="75">
        <v>8522.9331227973398</v>
      </c>
      <c r="E28" s="74">
        <v>1391.711570409507</v>
      </c>
      <c r="F28" s="74">
        <v>7.3210221806953442</v>
      </c>
      <c r="G28" s="74">
        <v>876086.14086769545</v>
      </c>
      <c r="H28" s="74">
        <v>0</v>
      </c>
      <c r="I28" s="74">
        <v>841.75419057723991</v>
      </c>
      <c r="J28" s="74">
        <v>0</v>
      </c>
      <c r="K28" s="76" t="s">
        <v>88</v>
      </c>
      <c r="L28" s="74">
        <v>622093.6885377469</v>
      </c>
      <c r="M28" s="74">
        <v>101581.81130166508</v>
      </c>
      <c r="N28" s="74">
        <v>1010.0883815753606</v>
      </c>
      <c r="O28" s="74">
        <v>164.93754761661864</v>
      </c>
      <c r="P28" s="74">
        <v>11.418411690494759</v>
      </c>
      <c r="Q28" s="74">
        <v>0</v>
      </c>
      <c r="R28" s="74">
        <v>0</v>
      </c>
      <c r="S28" s="74">
        <v>0</v>
      </c>
      <c r="T28" s="74">
        <v>0</v>
      </c>
      <c r="U28" s="74"/>
      <c r="V28" s="74">
        <v>0</v>
      </c>
      <c r="W28" s="74">
        <v>0</v>
      </c>
      <c r="X28" s="74">
        <v>188.13329551963969</v>
      </c>
      <c r="Y28" s="74">
        <v>63.217033492610035</v>
      </c>
      <c r="Z28" s="74"/>
      <c r="AA28" s="77"/>
      <c r="AB28" s="77"/>
      <c r="AC28" s="77"/>
      <c r="AD28" s="77"/>
      <c r="AE28" s="77"/>
    </row>
    <row r="29" spans="1:31">
      <c r="A29" s="63">
        <f t="shared" si="1"/>
        <v>2033</v>
      </c>
      <c r="B29" s="74">
        <v>2571239.0042884438</v>
      </c>
      <c r="C29" s="74">
        <v>419858.16631422332</v>
      </c>
      <c r="D29" s="75">
        <v>6558.4303326273503</v>
      </c>
      <c r="E29" s="74">
        <v>1070.927490118145</v>
      </c>
      <c r="F29" s="74">
        <v>7.2826678180941267</v>
      </c>
      <c r="G29" s="74">
        <v>108178.99459437448</v>
      </c>
      <c r="H29" s="74">
        <v>0</v>
      </c>
      <c r="I29" s="74">
        <v>93.232804560770006</v>
      </c>
      <c r="J29" s="74">
        <v>0</v>
      </c>
      <c r="K29" s="76" t="s">
        <v>88</v>
      </c>
      <c r="L29" s="74">
        <v>659129.28656558099</v>
      </c>
      <c r="M29" s="74">
        <v>107629.36201569153</v>
      </c>
      <c r="N29" s="74">
        <v>1059.0192327284801</v>
      </c>
      <c r="O29" s="74">
        <v>172.92747675470292</v>
      </c>
      <c r="P29" s="74">
        <v>11.538845389458803</v>
      </c>
      <c r="Q29" s="74">
        <v>0</v>
      </c>
      <c r="R29" s="74">
        <v>0</v>
      </c>
      <c r="S29" s="74">
        <v>0</v>
      </c>
      <c r="T29" s="74">
        <v>0</v>
      </c>
      <c r="U29" s="74"/>
      <c r="V29" s="74">
        <v>0</v>
      </c>
      <c r="W29" s="74">
        <v>0</v>
      </c>
      <c r="X29" s="74">
        <v>171.67252414345981</v>
      </c>
      <c r="Y29" s="74">
        <v>56.982387464548601</v>
      </c>
      <c r="Z29" s="74"/>
      <c r="AA29" s="77"/>
      <c r="AB29" s="77"/>
      <c r="AC29" s="77"/>
      <c r="AD29" s="77"/>
      <c r="AE29" s="77"/>
    </row>
    <row r="30" spans="1:31">
      <c r="A30" s="63">
        <f t="shared" si="1"/>
        <v>2034</v>
      </c>
      <c r="B30" s="74">
        <v>2569081.6814680221</v>
      </c>
      <c r="C30" s="74">
        <v>419505.89660999924</v>
      </c>
      <c r="D30" s="75">
        <v>6551.0338490830518</v>
      </c>
      <c r="E30" s="74">
        <v>1069.7197167400561</v>
      </c>
      <c r="F30" s="74">
        <v>7.2380860786346677</v>
      </c>
      <c r="G30" s="74">
        <v>88346.940401890562</v>
      </c>
      <c r="H30" s="74">
        <v>0</v>
      </c>
      <c r="I30" s="74">
        <v>76.140780000000007</v>
      </c>
      <c r="J30" s="74">
        <v>0</v>
      </c>
      <c r="K30" s="76" t="s">
        <v>88</v>
      </c>
      <c r="L30" s="74">
        <v>351310.6004029435</v>
      </c>
      <c r="M30" s="74">
        <v>57365.582991670417</v>
      </c>
      <c r="N30" s="74">
        <v>559.07639129647998</v>
      </c>
      <c r="O30" s="74">
        <v>91.291703372504031</v>
      </c>
      <c r="P30" s="74">
        <v>11.649937465123633</v>
      </c>
      <c r="Q30" s="74">
        <v>0</v>
      </c>
      <c r="R30" s="74">
        <v>0</v>
      </c>
      <c r="S30" s="74">
        <v>0</v>
      </c>
      <c r="T30" s="74">
        <v>0</v>
      </c>
      <c r="U30" s="74"/>
      <c r="V30" s="74">
        <v>0</v>
      </c>
      <c r="W30" s="74">
        <v>0</v>
      </c>
      <c r="X30" s="74">
        <v>183.81345851859959</v>
      </c>
      <c r="Y30" s="74">
        <v>61.145428316175547</v>
      </c>
      <c r="Z30" s="74"/>
      <c r="AA30" s="77"/>
      <c r="AB30" s="77"/>
      <c r="AC30" s="77"/>
      <c r="AD30" s="77"/>
      <c r="AE30" s="77"/>
    </row>
    <row r="31" spans="1:31">
      <c r="A31" s="63">
        <f t="shared" si="1"/>
        <v>2035</v>
      </c>
      <c r="B31" s="74">
        <v>2535091.5336688152</v>
      </c>
      <c r="C31" s="74">
        <v>413955.63811441691</v>
      </c>
      <c r="D31" s="75">
        <v>6452.6561577948614</v>
      </c>
      <c r="E31" s="74">
        <v>1053.6556025127925</v>
      </c>
      <c r="F31" s="74">
        <v>7.3103893635287927</v>
      </c>
      <c r="G31" s="74">
        <v>75918.349219780066</v>
      </c>
      <c r="H31" s="74">
        <v>0</v>
      </c>
      <c r="I31" s="74">
        <v>65.429343671789994</v>
      </c>
      <c r="J31" s="74">
        <v>0</v>
      </c>
      <c r="K31" s="76" t="s">
        <v>88</v>
      </c>
      <c r="L31" s="74">
        <v>324223.09953122959</v>
      </c>
      <c r="M31" s="74">
        <v>52942.459187518238</v>
      </c>
      <c r="N31" s="74">
        <v>518.64684858005012</v>
      </c>
      <c r="O31" s="74">
        <v>84.689954705215044</v>
      </c>
      <c r="P31" s="74">
        <v>11.589740787777306</v>
      </c>
      <c r="Q31" s="74">
        <v>0</v>
      </c>
      <c r="R31" s="74">
        <v>0</v>
      </c>
      <c r="S31" s="74">
        <v>0</v>
      </c>
      <c r="T31" s="74">
        <v>0</v>
      </c>
      <c r="U31" s="74"/>
      <c r="V31" s="74">
        <v>0</v>
      </c>
      <c r="W31" s="74">
        <v>0</v>
      </c>
      <c r="X31" s="74">
        <v>176.0583760266197</v>
      </c>
      <c r="Y31" s="74">
        <v>58.708521604883281</v>
      </c>
      <c r="Z31" s="74"/>
      <c r="AA31" s="77"/>
      <c r="AB31" s="77"/>
      <c r="AC31" s="77"/>
      <c r="AD31" s="77"/>
      <c r="AE31" s="77"/>
    </row>
    <row r="32" spans="1:31">
      <c r="A32" s="63">
        <f t="shared" si="1"/>
        <v>2036</v>
      </c>
      <c r="B32" s="74">
        <v>2500311.3656256031</v>
      </c>
      <c r="C32" s="74">
        <v>408276.37704441592</v>
      </c>
      <c r="D32" s="75">
        <v>6357.2451807140087</v>
      </c>
      <c r="E32" s="74">
        <v>1038.0759236822353</v>
      </c>
      <c r="F32" s="74">
        <v>7.3189882093009206</v>
      </c>
      <c r="G32" s="74">
        <v>37782.63124931699</v>
      </c>
      <c r="H32" s="74">
        <v>0</v>
      </c>
      <c r="I32" s="74">
        <v>32.562520000000013</v>
      </c>
      <c r="J32" s="74">
        <v>0</v>
      </c>
      <c r="K32" s="76" t="s">
        <v>88</v>
      </c>
      <c r="L32" s="74">
        <v>375139.3463021426</v>
      </c>
      <c r="M32" s="74">
        <v>61256.584000179908</v>
      </c>
      <c r="N32" s="74">
        <v>602.95786164490005</v>
      </c>
      <c r="O32" s="74">
        <v>98.457118040269719</v>
      </c>
      <c r="P32" s="74">
        <v>11.534679121464631</v>
      </c>
      <c r="Q32" s="74">
        <v>0</v>
      </c>
      <c r="R32" s="74">
        <v>0</v>
      </c>
      <c r="S32" s="74">
        <v>0</v>
      </c>
      <c r="T32" s="74">
        <v>0</v>
      </c>
      <c r="U32" s="74"/>
      <c r="V32" s="74">
        <v>0</v>
      </c>
      <c r="W32" s="74">
        <v>0</v>
      </c>
      <c r="X32" s="74">
        <v>184.17184230877959</v>
      </c>
      <c r="Y32" s="74">
        <v>61.423951319007365</v>
      </c>
      <c r="Z32" s="74"/>
      <c r="AA32" s="77"/>
      <c r="AB32" s="77"/>
      <c r="AC32" s="77"/>
      <c r="AD32" s="77"/>
      <c r="AE32" s="77"/>
    </row>
    <row r="33" spans="1:31">
      <c r="A33" s="63">
        <f t="shared" si="1"/>
        <v>2037</v>
      </c>
      <c r="B33" s="74">
        <v>2206102.600060048</v>
      </c>
      <c r="C33" s="74">
        <v>360234.96486223361</v>
      </c>
      <c r="D33" s="75">
        <v>5590.8774885527328</v>
      </c>
      <c r="E33" s="74">
        <v>912.93557950705758</v>
      </c>
      <c r="F33" s="74">
        <v>7.3058029359634507</v>
      </c>
      <c r="G33" s="74">
        <v>48985.713624936529</v>
      </c>
      <c r="H33" s="74">
        <v>0</v>
      </c>
      <c r="I33" s="74">
        <v>42.217765859149999</v>
      </c>
      <c r="J33" s="74">
        <v>0</v>
      </c>
      <c r="K33" s="76" t="s">
        <v>88</v>
      </c>
      <c r="L33" s="74">
        <v>365290.44750415033</v>
      </c>
      <c r="M33" s="74">
        <v>59648.355211396527</v>
      </c>
      <c r="N33" s="74">
        <v>590.1806375663499</v>
      </c>
      <c r="O33" s="74">
        <v>96.370722390834331</v>
      </c>
      <c r="P33" s="74">
        <v>11.475336519804197</v>
      </c>
      <c r="Q33" s="74">
        <v>0</v>
      </c>
      <c r="R33" s="74">
        <v>0</v>
      </c>
      <c r="S33" s="74">
        <v>0</v>
      </c>
      <c r="T33" s="74">
        <v>0</v>
      </c>
      <c r="U33" s="74"/>
      <c r="V33" s="74">
        <v>0</v>
      </c>
      <c r="W33" s="74">
        <v>0</v>
      </c>
      <c r="X33" s="74">
        <v>182.34686523031971</v>
      </c>
      <c r="Y33" s="74">
        <v>60.70095352681286</v>
      </c>
      <c r="Z33" s="74"/>
      <c r="AA33" s="77"/>
      <c r="AB33" s="77"/>
      <c r="AC33" s="77"/>
      <c r="AD33" s="77"/>
      <c r="AE33" s="77"/>
    </row>
    <row r="34" spans="1:31">
      <c r="A34" s="63">
        <f t="shared" si="1"/>
        <v>2038</v>
      </c>
      <c r="B34" s="74">
        <v>2292703.7345250128</v>
      </c>
      <c r="C34" s="74">
        <v>374376.08260996081</v>
      </c>
      <c r="D34" s="75">
        <v>5804.447232433532</v>
      </c>
      <c r="E34" s="74">
        <v>947.8094286111027</v>
      </c>
      <c r="F34" s="74">
        <v>7.3163430291525833</v>
      </c>
      <c r="G34" s="74">
        <v>64645.311050299832</v>
      </c>
      <c r="H34" s="74">
        <v>0</v>
      </c>
      <c r="I34" s="74">
        <v>55.713807227750003</v>
      </c>
      <c r="J34" s="74">
        <v>0</v>
      </c>
      <c r="K34" s="76" t="s">
        <v>88</v>
      </c>
      <c r="L34" s="74">
        <v>0</v>
      </c>
      <c r="M34" s="74">
        <v>0</v>
      </c>
      <c r="N34" s="74">
        <v>0</v>
      </c>
      <c r="O34" s="74">
        <v>0</v>
      </c>
      <c r="P34" s="76" t="s">
        <v>88</v>
      </c>
      <c r="Q34" s="74">
        <v>0</v>
      </c>
      <c r="R34" s="74">
        <v>0</v>
      </c>
      <c r="S34" s="74">
        <v>0</v>
      </c>
      <c r="T34" s="74">
        <v>0</v>
      </c>
      <c r="U34" s="74"/>
      <c r="V34" s="74">
        <v>0</v>
      </c>
      <c r="W34" s="74">
        <v>0</v>
      </c>
      <c r="X34" s="74">
        <v>0</v>
      </c>
      <c r="Y34" s="74">
        <v>0</v>
      </c>
      <c r="Z34" s="74"/>
      <c r="AA34" s="77"/>
      <c r="AB34" s="77"/>
      <c r="AC34" s="77"/>
      <c r="AD34" s="77"/>
      <c r="AE34" s="77"/>
    </row>
    <row r="35" spans="1:31">
      <c r="A35" s="63">
        <f t="shared" si="1"/>
        <v>2039</v>
      </c>
      <c r="B35" s="74">
        <v>2364324.9734601974</v>
      </c>
      <c r="C35" s="74">
        <v>386071.13001641567</v>
      </c>
      <c r="D35" s="75">
        <v>5975.8353905803424</v>
      </c>
      <c r="E35" s="74">
        <v>975.79543756922601</v>
      </c>
      <c r="F35" s="74">
        <v>7.3230632442333645</v>
      </c>
      <c r="G35" s="74">
        <v>87599.982658934256</v>
      </c>
      <c r="H35" s="74">
        <v>0</v>
      </c>
      <c r="I35" s="74">
        <v>75.497023182649997</v>
      </c>
      <c r="J35" s="74">
        <v>0</v>
      </c>
      <c r="K35" s="76" t="s">
        <v>88</v>
      </c>
      <c r="L35" s="74">
        <v>0</v>
      </c>
      <c r="M35" s="74">
        <v>0</v>
      </c>
      <c r="N35" s="74">
        <v>0</v>
      </c>
      <c r="O35" s="74">
        <v>0</v>
      </c>
      <c r="P35" s="76" t="s">
        <v>88</v>
      </c>
      <c r="Q35" s="74">
        <v>0</v>
      </c>
      <c r="R35" s="74">
        <v>0</v>
      </c>
      <c r="S35" s="74">
        <v>0</v>
      </c>
      <c r="T35" s="74">
        <v>0</v>
      </c>
      <c r="U35" s="74"/>
      <c r="V35" s="74">
        <v>0</v>
      </c>
      <c r="W35" s="74">
        <v>0</v>
      </c>
      <c r="X35" s="74">
        <v>0</v>
      </c>
      <c r="Y35" s="74">
        <v>0</v>
      </c>
      <c r="Z35" s="74"/>
      <c r="AA35" s="77"/>
      <c r="AB35" s="77"/>
      <c r="AC35" s="77"/>
      <c r="AD35" s="77"/>
      <c r="AE35" s="77"/>
    </row>
    <row r="36" spans="1:31">
      <c r="A36" s="63">
        <f t="shared" si="1"/>
        <v>2040</v>
      </c>
      <c r="B36" s="74">
        <v>2324879.3335562097</v>
      </c>
      <c r="C36" s="74">
        <v>0</v>
      </c>
      <c r="D36" s="75">
        <v>5884.9009219923519</v>
      </c>
      <c r="E36" s="74">
        <v>0</v>
      </c>
      <c r="F36" s="76" t="s">
        <v>88</v>
      </c>
      <c r="G36" s="74">
        <v>0</v>
      </c>
      <c r="H36" s="74">
        <v>0</v>
      </c>
      <c r="I36" s="74">
        <v>0</v>
      </c>
      <c r="J36" s="74">
        <v>0</v>
      </c>
      <c r="K36" s="76" t="s">
        <v>88</v>
      </c>
      <c r="L36" s="74">
        <v>0</v>
      </c>
      <c r="M36" s="74">
        <v>0</v>
      </c>
      <c r="N36" s="74">
        <v>0</v>
      </c>
      <c r="O36" s="74">
        <v>0</v>
      </c>
      <c r="P36" s="76" t="s">
        <v>88</v>
      </c>
      <c r="Q36" s="74">
        <v>0</v>
      </c>
      <c r="R36" s="74">
        <v>0</v>
      </c>
      <c r="S36" s="74">
        <v>0</v>
      </c>
      <c r="T36" s="74">
        <v>0</v>
      </c>
      <c r="U36" s="74"/>
      <c r="V36" s="74">
        <v>0</v>
      </c>
      <c r="W36" s="74">
        <v>0</v>
      </c>
      <c r="X36" s="74">
        <v>0</v>
      </c>
      <c r="Y36" s="74">
        <v>0</v>
      </c>
      <c r="Z36" s="74"/>
      <c r="AA36" s="77"/>
      <c r="AB36" s="77"/>
      <c r="AC36" s="77"/>
      <c r="AD36" s="77"/>
      <c r="AE36" s="77"/>
    </row>
    <row r="37" spans="1:31">
      <c r="A37" s="63">
        <f t="shared" si="1"/>
        <v>2041</v>
      </c>
      <c r="B37" s="74">
        <v>2377778.7107843873</v>
      </c>
      <c r="C37" s="74">
        <v>0</v>
      </c>
      <c r="D37" s="75">
        <v>6019.388118175154</v>
      </c>
      <c r="E37" s="74">
        <v>0</v>
      </c>
      <c r="F37" s="76" t="s">
        <v>88</v>
      </c>
      <c r="G37" s="74">
        <v>0</v>
      </c>
      <c r="H37" s="74">
        <v>0</v>
      </c>
      <c r="I37" s="74">
        <v>0</v>
      </c>
      <c r="J37" s="74">
        <v>0</v>
      </c>
      <c r="K37" s="76" t="s">
        <v>88</v>
      </c>
      <c r="L37" s="74">
        <v>0</v>
      </c>
      <c r="M37" s="74">
        <v>0</v>
      </c>
      <c r="N37" s="74">
        <v>0</v>
      </c>
      <c r="O37" s="74">
        <v>0</v>
      </c>
      <c r="P37" s="76" t="s">
        <v>88</v>
      </c>
      <c r="Q37" s="74">
        <v>0</v>
      </c>
      <c r="R37" s="74">
        <v>0</v>
      </c>
      <c r="S37" s="74">
        <v>0</v>
      </c>
      <c r="T37" s="74">
        <v>0</v>
      </c>
      <c r="U37" s="74"/>
      <c r="V37" s="74">
        <v>0</v>
      </c>
      <c r="W37" s="74">
        <v>0</v>
      </c>
      <c r="X37" s="74">
        <v>0</v>
      </c>
      <c r="Y37" s="74">
        <v>0</v>
      </c>
      <c r="Z37" s="74"/>
      <c r="AA37" s="77"/>
      <c r="AB37" s="77"/>
      <c r="AC37" s="77"/>
      <c r="AD37" s="77"/>
      <c r="AE37" s="77"/>
    </row>
    <row r="38" spans="1:31">
      <c r="A38" s="63">
        <f t="shared" si="1"/>
        <v>2042</v>
      </c>
      <c r="B38" s="74">
        <v>2363420.5418150281</v>
      </c>
      <c r="C38" s="74">
        <v>0</v>
      </c>
      <c r="D38" s="75">
        <v>5981.3934041313605</v>
      </c>
      <c r="E38" s="74">
        <v>0</v>
      </c>
      <c r="F38" s="76" t="s">
        <v>88</v>
      </c>
      <c r="G38" s="74">
        <v>0</v>
      </c>
      <c r="H38" s="74">
        <v>0</v>
      </c>
      <c r="I38" s="74">
        <v>0</v>
      </c>
      <c r="J38" s="74">
        <v>0</v>
      </c>
      <c r="K38" s="76" t="s">
        <v>88</v>
      </c>
      <c r="L38" s="74">
        <v>0</v>
      </c>
      <c r="M38" s="74">
        <v>0</v>
      </c>
      <c r="N38" s="74">
        <v>0</v>
      </c>
      <c r="O38" s="74">
        <v>0</v>
      </c>
      <c r="P38" s="76" t="s">
        <v>88</v>
      </c>
      <c r="Q38" s="74">
        <v>0</v>
      </c>
      <c r="R38" s="74">
        <v>0</v>
      </c>
      <c r="S38" s="74">
        <v>0</v>
      </c>
      <c r="T38" s="74">
        <v>0</v>
      </c>
      <c r="U38" s="74"/>
      <c r="V38" s="74">
        <v>0</v>
      </c>
      <c r="W38" s="74">
        <v>0</v>
      </c>
      <c r="X38" s="74">
        <v>0</v>
      </c>
      <c r="Y38" s="74">
        <v>0</v>
      </c>
      <c r="Z38" s="74"/>
      <c r="AA38" s="77"/>
      <c r="AB38" s="77"/>
      <c r="AC38" s="77"/>
      <c r="AD38" s="77"/>
      <c r="AE38" s="77"/>
    </row>
    <row r="40" spans="1:31">
      <c r="A40" s="63"/>
      <c r="B40" s="63" t="str">
        <f>Portfolios!$B$6</f>
        <v>CEP Portfolio-Pathway 2</v>
      </c>
      <c r="C40" s="63"/>
      <c r="D40" s="63"/>
      <c r="E40" s="63"/>
      <c r="F40" s="63"/>
      <c r="G40" s="63"/>
      <c r="H40" s="63"/>
      <c r="I40" s="63"/>
      <c r="J40" s="63"/>
      <c r="K40" s="63"/>
      <c r="L40" s="63"/>
      <c r="M40" s="63"/>
      <c r="N40" s="63"/>
      <c r="O40" s="63"/>
      <c r="P40" s="63"/>
      <c r="Q40" s="63" t="str">
        <f>B40</f>
        <v>CEP Portfolio-Pathway 2</v>
      </c>
      <c r="R40" s="63"/>
      <c r="S40" s="63"/>
      <c r="T40" s="63"/>
      <c r="U40" s="63"/>
      <c r="V40" s="63"/>
      <c r="W40" s="63"/>
      <c r="X40" s="63"/>
      <c r="Y40" s="63"/>
      <c r="Z40" s="63"/>
      <c r="AA40" s="82"/>
      <c r="AB40" s="82"/>
      <c r="AC40" s="82"/>
      <c r="AD40" s="82"/>
      <c r="AE40" s="82"/>
    </row>
    <row r="41" spans="1:31">
      <c r="A41" s="68" t="s">
        <v>153</v>
      </c>
      <c r="B41" s="63" t="s">
        <v>154</v>
      </c>
      <c r="C41" s="63" t="s">
        <v>154</v>
      </c>
      <c r="D41" s="63" t="s">
        <v>154</v>
      </c>
      <c r="E41" s="63" t="s">
        <v>154</v>
      </c>
      <c r="F41" s="63" t="s">
        <v>154</v>
      </c>
      <c r="G41" s="63" t="s">
        <v>155</v>
      </c>
      <c r="H41" s="63" t="s">
        <v>155</v>
      </c>
      <c r="I41" s="63" t="s">
        <v>155</v>
      </c>
      <c r="J41" s="63" t="s">
        <v>155</v>
      </c>
      <c r="K41" s="63" t="s">
        <v>155</v>
      </c>
      <c r="L41" s="63" t="s">
        <v>156</v>
      </c>
      <c r="M41" s="63" t="s">
        <v>156</v>
      </c>
      <c r="N41" s="63" t="s">
        <v>156</v>
      </c>
      <c r="O41" s="63" t="s">
        <v>156</v>
      </c>
      <c r="P41" s="63" t="s">
        <v>156</v>
      </c>
      <c r="Q41" s="63" t="s">
        <v>168</v>
      </c>
      <c r="R41" s="63" t="s">
        <v>168</v>
      </c>
      <c r="S41" s="63" t="s">
        <v>168</v>
      </c>
      <c r="T41" s="63" t="s">
        <v>168</v>
      </c>
      <c r="U41" s="63" t="s">
        <v>168</v>
      </c>
      <c r="V41" s="63" t="s">
        <v>158</v>
      </c>
      <c r="W41" s="63" t="s">
        <v>158</v>
      </c>
      <c r="X41" s="63" t="s">
        <v>158</v>
      </c>
      <c r="Y41" s="63" t="s">
        <v>158</v>
      </c>
      <c r="Z41" s="63" t="s">
        <v>158</v>
      </c>
      <c r="AA41" s="82" t="s">
        <v>159</v>
      </c>
      <c r="AB41" s="82" t="s">
        <v>159</v>
      </c>
      <c r="AC41" s="82" t="s">
        <v>159</v>
      </c>
      <c r="AD41" s="82" t="s">
        <v>159</v>
      </c>
      <c r="AE41" s="82" t="s">
        <v>159</v>
      </c>
    </row>
    <row r="42" spans="1:31" s="67" customFormat="1" ht="51">
      <c r="B42" s="67" t="s">
        <v>160</v>
      </c>
      <c r="C42" s="67" t="s">
        <v>161</v>
      </c>
      <c r="D42" s="67" t="s">
        <v>162</v>
      </c>
      <c r="E42" s="67" t="s">
        <v>163</v>
      </c>
      <c r="F42" s="67" t="s">
        <v>164</v>
      </c>
      <c r="G42" s="67" t="s">
        <v>160</v>
      </c>
      <c r="H42" s="67" t="s">
        <v>161</v>
      </c>
      <c r="I42" s="67" t="s">
        <v>162</v>
      </c>
      <c r="J42" s="67" t="s">
        <v>163</v>
      </c>
      <c r="K42" s="67" t="s">
        <v>164</v>
      </c>
      <c r="L42" s="67" t="s">
        <v>160</v>
      </c>
      <c r="M42" s="67" t="s">
        <v>161</v>
      </c>
      <c r="N42" s="67" t="s">
        <v>162</v>
      </c>
      <c r="O42" s="67" t="s">
        <v>163</v>
      </c>
      <c r="P42" s="67" t="s">
        <v>164</v>
      </c>
      <c r="Q42" s="67" t="s">
        <v>160</v>
      </c>
      <c r="R42" s="67" t="s">
        <v>161</v>
      </c>
      <c r="S42" s="67" t="s">
        <v>162</v>
      </c>
      <c r="T42" s="67" t="s">
        <v>163</v>
      </c>
      <c r="U42" s="67" t="s">
        <v>164</v>
      </c>
      <c r="V42" s="67" t="s">
        <v>160</v>
      </c>
      <c r="W42" s="67" t="s">
        <v>161</v>
      </c>
      <c r="X42" s="67" t="s">
        <v>162</v>
      </c>
      <c r="Y42" s="67" t="s">
        <v>163</v>
      </c>
      <c r="Z42" s="67" t="s">
        <v>164</v>
      </c>
      <c r="AA42" s="83" t="s">
        <v>160</v>
      </c>
      <c r="AB42" s="83" t="s">
        <v>161</v>
      </c>
      <c r="AC42" s="83" t="s">
        <v>162</v>
      </c>
      <c r="AD42" s="83" t="s">
        <v>163</v>
      </c>
      <c r="AE42" s="83" t="s">
        <v>164</v>
      </c>
    </row>
    <row r="43" spans="1:31">
      <c r="A43" s="68" t="s">
        <v>5</v>
      </c>
      <c r="B43" s="63" t="s">
        <v>165</v>
      </c>
      <c r="C43" s="63" t="s">
        <v>165</v>
      </c>
      <c r="D43" s="63" t="s">
        <v>166</v>
      </c>
      <c r="E43" s="63" t="s">
        <v>166</v>
      </c>
      <c r="F43" s="63" t="s">
        <v>167</v>
      </c>
      <c r="G43" s="63" t="s">
        <v>165</v>
      </c>
      <c r="H43" s="63" t="s">
        <v>165</v>
      </c>
      <c r="I43" s="63" t="s">
        <v>166</v>
      </c>
      <c r="J43" s="63" t="s">
        <v>166</v>
      </c>
      <c r="K43" s="63" t="s">
        <v>167</v>
      </c>
      <c r="L43" s="63" t="s">
        <v>165</v>
      </c>
      <c r="M43" s="63" t="s">
        <v>165</v>
      </c>
      <c r="N43" s="63" t="s">
        <v>166</v>
      </c>
      <c r="O43" s="63" t="s">
        <v>166</v>
      </c>
      <c r="P43" s="63" t="s">
        <v>167</v>
      </c>
      <c r="Q43" s="63" t="s">
        <v>165</v>
      </c>
      <c r="R43" s="63" t="s">
        <v>165</v>
      </c>
      <c r="S43" s="63" t="s">
        <v>166</v>
      </c>
      <c r="T43" s="63" t="s">
        <v>166</v>
      </c>
      <c r="U43" s="63" t="s">
        <v>167</v>
      </c>
      <c r="V43" s="63" t="s">
        <v>165</v>
      </c>
      <c r="W43" s="63" t="s">
        <v>165</v>
      </c>
      <c r="X43" s="63" t="s">
        <v>166</v>
      </c>
      <c r="Y43" s="63" t="s">
        <v>166</v>
      </c>
      <c r="Z43" s="63" t="s">
        <v>167</v>
      </c>
      <c r="AA43" s="82" t="s">
        <v>165</v>
      </c>
      <c r="AB43" s="82" t="s">
        <v>165</v>
      </c>
      <c r="AC43" s="82" t="s">
        <v>166</v>
      </c>
      <c r="AD43" s="82" t="s">
        <v>166</v>
      </c>
      <c r="AE43" s="82" t="s">
        <v>167</v>
      </c>
    </row>
    <row r="44" spans="1:31">
      <c r="A44" s="63">
        <f t="shared" ref="A44:A46" si="2">A45-1</f>
        <v>2019</v>
      </c>
      <c r="B44" s="70">
        <v>4359871.5893561961</v>
      </c>
      <c r="C44" s="70">
        <v>863336.98599656613</v>
      </c>
      <c r="D44" s="70">
        <v>10553.552</v>
      </c>
      <c r="E44" s="70">
        <v>2346.2551895219422</v>
      </c>
      <c r="F44" s="72" t="s">
        <v>88</v>
      </c>
      <c r="G44" s="70">
        <v>37882377.668931909</v>
      </c>
      <c r="H44" s="70">
        <v>7501426.8399379039</v>
      </c>
      <c r="I44" s="70">
        <v>36485.021999999997</v>
      </c>
      <c r="J44" s="70">
        <v>8173.1532412750666</v>
      </c>
      <c r="K44" s="72" t="s">
        <v>88</v>
      </c>
      <c r="L44" s="72" t="s">
        <v>88</v>
      </c>
      <c r="M44" s="72" t="s">
        <v>88</v>
      </c>
      <c r="N44" s="72" t="s">
        <v>88</v>
      </c>
      <c r="O44" s="72" t="s">
        <v>88</v>
      </c>
      <c r="P44" s="72" t="s">
        <v>88</v>
      </c>
      <c r="Q44" s="72" t="s">
        <v>88</v>
      </c>
      <c r="R44" s="72" t="s">
        <v>88</v>
      </c>
      <c r="S44" s="72" t="s">
        <v>88</v>
      </c>
      <c r="T44" s="72" t="s">
        <v>88</v>
      </c>
      <c r="U44" s="72" t="s">
        <v>88</v>
      </c>
      <c r="V44" s="72" t="s">
        <v>88</v>
      </c>
      <c r="W44" s="72" t="s">
        <v>88</v>
      </c>
      <c r="X44" s="72" t="s">
        <v>88</v>
      </c>
      <c r="Y44" s="72" t="s">
        <v>88</v>
      </c>
      <c r="Z44" s="72" t="s">
        <v>88</v>
      </c>
      <c r="AA44" s="70">
        <v>2923495.088</v>
      </c>
      <c r="AB44" s="70">
        <v>769466.01903716149</v>
      </c>
      <c r="AC44" s="70">
        <v>6830.5959999999995</v>
      </c>
      <c r="AD44" s="70">
        <v>1797.8178014886953</v>
      </c>
      <c r="AE44" s="73" t="s">
        <v>88</v>
      </c>
    </row>
    <row r="45" spans="1:31">
      <c r="A45" s="63">
        <f t="shared" si="2"/>
        <v>2020</v>
      </c>
      <c r="B45" s="70">
        <v>4883514.2070000004</v>
      </c>
      <c r="C45" s="70">
        <v>999907.49113175867</v>
      </c>
      <c r="D45" s="70">
        <v>11889.986000000001</v>
      </c>
      <c r="E45" s="70">
        <v>2722.0585243563901</v>
      </c>
      <c r="F45" s="72" t="s">
        <v>88</v>
      </c>
      <c r="G45" s="70">
        <v>32697797.302999999</v>
      </c>
      <c r="H45" s="70">
        <v>6694927.2759180311</v>
      </c>
      <c r="I45" s="70">
        <v>31142.046999999999</v>
      </c>
      <c r="J45" s="70">
        <v>7179.6547323059976</v>
      </c>
      <c r="K45" s="72" t="s">
        <v>88</v>
      </c>
      <c r="L45" s="72" t="s">
        <v>88</v>
      </c>
      <c r="M45" s="72" t="s">
        <v>88</v>
      </c>
      <c r="N45" s="72" t="s">
        <v>88</v>
      </c>
      <c r="O45" s="72" t="s">
        <v>88</v>
      </c>
      <c r="P45" s="72" t="s">
        <v>88</v>
      </c>
      <c r="Q45" s="72" t="s">
        <v>88</v>
      </c>
      <c r="R45" s="72" t="s">
        <v>88</v>
      </c>
      <c r="S45" s="72" t="s">
        <v>88</v>
      </c>
      <c r="T45" s="72" t="s">
        <v>88</v>
      </c>
      <c r="U45" s="72" t="s">
        <v>88</v>
      </c>
      <c r="V45" s="72" t="s">
        <v>88</v>
      </c>
      <c r="W45" s="72" t="s">
        <v>88</v>
      </c>
      <c r="X45" s="72" t="s">
        <v>88</v>
      </c>
      <c r="Y45" s="72" t="s">
        <v>88</v>
      </c>
      <c r="Z45" s="72" t="s">
        <v>88</v>
      </c>
      <c r="AA45" s="70">
        <v>3172569.2685600012</v>
      </c>
      <c r="AB45" s="70">
        <v>860977.07337139826</v>
      </c>
      <c r="AC45" s="70">
        <v>7412.5450200000023</v>
      </c>
      <c r="AD45" s="70">
        <v>2011.628676101398</v>
      </c>
      <c r="AE45" s="73" t="s">
        <v>88</v>
      </c>
    </row>
    <row r="46" spans="1:31">
      <c r="A46" s="63">
        <f t="shared" si="2"/>
        <v>2021</v>
      </c>
      <c r="B46" s="70">
        <v>5188963.6809999999</v>
      </c>
      <c r="C46" s="70">
        <v>1017287.8400583509</v>
      </c>
      <c r="D46" s="70">
        <v>12987.898999999999</v>
      </c>
      <c r="E46" s="70">
        <v>2740.8160450509699</v>
      </c>
      <c r="F46" s="72" t="s">
        <v>88</v>
      </c>
      <c r="G46" s="70">
        <v>34049253.842</v>
      </c>
      <c r="H46" s="70">
        <v>6675300.5081452765</v>
      </c>
      <c r="I46" s="70">
        <v>32381.309000000001</v>
      </c>
      <c r="J46" s="70">
        <v>6897.7783976172514</v>
      </c>
      <c r="K46" s="72" t="s">
        <v>88</v>
      </c>
      <c r="L46" s="72" t="s">
        <v>88</v>
      </c>
      <c r="M46" s="72" t="s">
        <v>88</v>
      </c>
      <c r="N46" s="72" t="s">
        <v>88</v>
      </c>
      <c r="O46" s="72" t="s">
        <v>88</v>
      </c>
      <c r="P46" s="72" t="s">
        <v>88</v>
      </c>
      <c r="Q46" s="72" t="s">
        <v>88</v>
      </c>
      <c r="R46" s="72" t="s">
        <v>88</v>
      </c>
      <c r="S46" s="72" t="s">
        <v>88</v>
      </c>
      <c r="T46" s="72" t="s">
        <v>88</v>
      </c>
      <c r="U46" s="72" t="s">
        <v>88</v>
      </c>
      <c r="V46" s="72" t="s">
        <v>88</v>
      </c>
      <c r="W46" s="72" t="s">
        <v>88</v>
      </c>
      <c r="X46" s="72" t="s">
        <v>88</v>
      </c>
      <c r="Y46" s="72" t="s">
        <v>88</v>
      </c>
      <c r="Z46" s="72" t="s">
        <v>88</v>
      </c>
      <c r="AA46" s="70">
        <v>2382900.3319200007</v>
      </c>
      <c r="AB46" s="70">
        <v>642118.15854029323</v>
      </c>
      <c r="AC46" s="70">
        <v>5567.5241400000014</v>
      </c>
      <c r="AD46" s="70">
        <v>1500.2760713558253</v>
      </c>
      <c r="AE46" s="73" t="s">
        <v>88</v>
      </c>
    </row>
    <row r="47" spans="1:31" ht="17.45" customHeight="1">
      <c r="A47" s="63">
        <f>A48-1</f>
        <v>2022</v>
      </c>
      <c r="B47" s="38"/>
      <c r="C47" s="38"/>
      <c r="D47" s="38"/>
      <c r="E47" s="38"/>
      <c r="F47" s="38"/>
      <c r="G47" s="38"/>
      <c r="H47" s="38"/>
      <c r="I47" s="38"/>
      <c r="J47" s="38"/>
      <c r="K47" s="38"/>
      <c r="L47" s="38"/>
      <c r="M47" s="38"/>
      <c r="N47" s="38"/>
      <c r="O47" s="38"/>
      <c r="P47" s="38"/>
      <c r="Q47" s="38"/>
      <c r="R47" s="38"/>
      <c r="S47" s="38"/>
      <c r="T47" s="38"/>
      <c r="U47" s="38"/>
      <c r="V47" s="38"/>
      <c r="W47" s="38"/>
      <c r="X47" s="38"/>
      <c r="Y47" s="38"/>
      <c r="Z47" s="73"/>
      <c r="AA47" s="38"/>
      <c r="AB47" s="38"/>
      <c r="AC47" s="38"/>
      <c r="AD47" s="38"/>
      <c r="AE47" s="73"/>
    </row>
    <row r="48" spans="1:31">
      <c r="A48" s="63">
        <v>2023</v>
      </c>
      <c r="B48" s="74">
        <v>7077980.0682357838</v>
      </c>
      <c r="C48" s="74">
        <v>1889720.1866675231</v>
      </c>
      <c r="D48" s="74">
        <v>16323.810176321544</v>
      </c>
      <c r="E48" s="74">
        <v>4358.2255553331079</v>
      </c>
      <c r="F48" s="74">
        <v>7.2395735370123218</v>
      </c>
      <c r="G48" s="74">
        <v>31306194.388628125</v>
      </c>
      <c r="H48" s="74">
        <v>8358309.4235350071</v>
      </c>
      <c r="I48" s="74">
        <v>29564.343932781896</v>
      </c>
      <c r="J48" s="74">
        <v>7893.2600822207287</v>
      </c>
      <c r="K48" s="74">
        <v>10.800578596437902</v>
      </c>
      <c r="L48" s="74">
        <v>0</v>
      </c>
      <c r="M48" s="74">
        <v>0</v>
      </c>
      <c r="N48" s="74">
        <v>0</v>
      </c>
      <c r="O48" s="74">
        <v>0</v>
      </c>
      <c r="P48" s="74" t="s">
        <v>88</v>
      </c>
      <c r="Q48" s="74">
        <v>762352.72044122266</v>
      </c>
      <c r="R48" s="74">
        <v>203537.35264724548</v>
      </c>
      <c r="S48" s="74">
        <v>799.24790400000313</v>
      </c>
      <c r="T48" s="74">
        <v>213.3878428280139</v>
      </c>
      <c r="U48" s="74"/>
      <c r="V48" s="74">
        <v>0</v>
      </c>
      <c r="W48" s="74">
        <v>0</v>
      </c>
      <c r="X48" s="74">
        <v>272.01283199999978</v>
      </c>
      <c r="Y48" s="74">
        <v>72.623564167668633</v>
      </c>
      <c r="Z48" s="74"/>
      <c r="AA48" s="77"/>
      <c r="AB48" s="77"/>
      <c r="AC48" s="77"/>
      <c r="AD48" s="77"/>
      <c r="AE48" s="77"/>
    </row>
    <row r="49" spans="1:31">
      <c r="A49" s="63">
        <f>A48+1</f>
        <v>2024</v>
      </c>
      <c r="B49" s="74">
        <v>7359887.9761585742</v>
      </c>
      <c r="C49" s="74">
        <v>1981319.2879685408</v>
      </c>
      <c r="D49" s="74">
        <v>16765.858201915842</v>
      </c>
      <c r="E49" s="74">
        <v>4513.4543273496283</v>
      </c>
      <c r="F49" s="74">
        <v>7.2763622098199354</v>
      </c>
      <c r="G49" s="74">
        <v>25430181.99027795</v>
      </c>
      <c r="H49" s="74">
        <v>6845934.3725209907</v>
      </c>
      <c r="I49" s="74">
        <v>24101.073854978033</v>
      </c>
      <c r="J49" s="74">
        <v>6488.1317004156317</v>
      </c>
      <c r="K49" s="74">
        <v>10.882390121669857</v>
      </c>
      <c r="L49" s="74">
        <v>1270663.4019534229</v>
      </c>
      <c r="M49" s="74">
        <v>342069.05254012742</v>
      </c>
      <c r="N49" s="74">
        <v>2155.4054162186894</v>
      </c>
      <c r="O49" s="74">
        <v>580.24610406841032</v>
      </c>
      <c r="P49" s="74">
        <v>10.928133314954559</v>
      </c>
      <c r="Q49" s="74">
        <v>575953.29154213227</v>
      </c>
      <c r="R49" s="74">
        <v>155049.55635167236</v>
      </c>
      <c r="S49" s="74">
        <v>603.82740000000217</v>
      </c>
      <c r="T49" s="74">
        <v>162.55340816319548</v>
      </c>
      <c r="U49" s="74"/>
      <c r="V49" s="74">
        <v>0</v>
      </c>
      <c r="W49" s="74">
        <v>0</v>
      </c>
      <c r="X49" s="74">
        <v>271.83768499051979</v>
      </c>
      <c r="Y49" s="74">
        <v>73.180087823775423</v>
      </c>
      <c r="Z49" s="74"/>
      <c r="AA49" s="77"/>
      <c r="AB49" s="77"/>
      <c r="AC49" s="77"/>
      <c r="AD49" s="77"/>
      <c r="AE49" s="77"/>
    </row>
    <row r="50" spans="1:31">
      <c r="A50" s="63">
        <f t="shared" ref="A50:A67" si="3">A49+1</f>
        <v>2025</v>
      </c>
      <c r="B50" s="74">
        <v>7522565.6849088753</v>
      </c>
      <c r="C50" s="74">
        <v>2029701.4269140989</v>
      </c>
      <c r="D50" s="74">
        <v>17721.968202006676</v>
      </c>
      <c r="E50" s="74">
        <v>4781.6537141709196</v>
      </c>
      <c r="F50" s="74">
        <v>7.1477748517543143</v>
      </c>
      <c r="G50" s="74">
        <v>18237013.444186885</v>
      </c>
      <c r="H50" s="74">
        <v>4920620.6712924335</v>
      </c>
      <c r="I50" s="74">
        <v>17257.796584632364</v>
      </c>
      <c r="J50" s="74">
        <v>4656.4132266059287</v>
      </c>
      <c r="K50" s="74">
        <v>10.965216588294558</v>
      </c>
      <c r="L50" s="74">
        <v>1768430.3185525322</v>
      </c>
      <c r="M50" s="74">
        <v>477149.11259132589</v>
      </c>
      <c r="N50" s="74">
        <v>2933.3945568870549</v>
      </c>
      <c r="O50" s="74">
        <v>791.47399533645012</v>
      </c>
      <c r="P50" s="74">
        <v>11.175369798460473</v>
      </c>
      <c r="Q50" s="74">
        <v>0</v>
      </c>
      <c r="R50" s="74">
        <v>0</v>
      </c>
      <c r="S50" s="74">
        <v>0</v>
      </c>
      <c r="T50" s="74">
        <v>0</v>
      </c>
      <c r="U50" s="74"/>
      <c r="V50" s="74">
        <v>0</v>
      </c>
      <c r="W50" s="74">
        <v>0</v>
      </c>
      <c r="X50" s="74">
        <v>266.48381574904982</v>
      </c>
      <c r="Y50" s="74">
        <v>71.901343734416628</v>
      </c>
      <c r="Z50" s="74"/>
      <c r="AA50" s="77"/>
      <c r="AB50" s="77"/>
      <c r="AC50" s="77"/>
      <c r="AD50" s="77"/>
      <c r="AE50" s="77"/>
    </row>
    <row r="51" spans="1:31">
      <c r="A51" s="63">
        <f t="shared" si="3"/>
        <v>2026</v>
      </c>
      <c r="B51" s="74">
        <v>6344322.7506735157</v>
      </c>
      <c r="C51" s="74">
        <v>1697550.7203639736</v>
      </c>
      <c r="D51" s="74">
        <v>16025.611208747592</v>
      </c>
      <c r="E51" s="74">
        <v>4287.9735033647876</v>
      </c>
      <c r="F51" s="74">
        <v>7.1389701609623542</v>
      </c>
      <c r="G51" s="74">
        <v>10959618.58927195</v>
      </c>
      <c r="H51" s="74">
        <v>2932465.6330193686</v>
      </c>
      <c r="I51" s="74">
        <v>10350.253378277148</v>
      </c>
      <c r="J51" s="74">
        <v>2769.4177564309412</v>
      </c>
      <c r="K51" s="74">
        <v>10.794791292481946</v>
      </c>
      <c r="L51" s="74">
        <v>865228.60577136511</v>
      </c>
      <c r="M51" s="74">
        <v>231509.25650035261</v>
      </c>
      <c r="N51" s="74">
        <v>1235.5887031501793</v>
      </c>
      <c r="O51" s="74">
        <v>330.60652421623831</v>
      </c>
      <c r="P51" s="74">
        <v>12.981006820128952</v>
      </c>
      <c r="Q51" s="74">
        <v>0</v>
      </c>
      <c r="R51" s="74">
        <v>0</v>
      </c>
      <c r="S51" s="74">
        <v>0</v>
      </c>
      <c r="T51" s="74">
        <v>0</v>
      </c>
      <c r="U51" s="74"/>
      <c r="V51" s="74">
        <v>0</v>
      </c>
      <c r="W51" s="74">
        <v>0</v>
      </c>
      <c r="X51" s="74">
        <v>262.94118957847968</v>
      </c>
      <c r="Y51" s="74">
        <v>70.355185781638099</v>
      </c>
      <c r="Z51" s="74"/>
      <c r="AA51" s="77"/>
      <c r="AB51" s="77"/>
      <c r="AC51" s="77"/>
      <c r="AD51" s="77"/>
      <c r="AE51" s="77"/>
    </row>
    <row r="52" spans="1:31">
      <c r="A52" s="63">
        <f t="shared" si="3"/>
        <v>2027</v>
      </c>
      <c r="B52" s="74">
        <v>5901897.3520799875</v>
      </c>
      <c r="C52" s="74">
        <v>1576869.45608488</v>
      </c>
      <c r="D52" s="74">
        <v>14912.582125167855</v>
      </c>
      <c r="E52" s="74">
        <v>3984.3450100410769</v>
      </c>
      <c r="F52" s="74">
        <v>7.1234704668685147</v>
      </c>
      <c r="G52" s="74">
        <v>12283563.71785509</v>
      </c>
      <c r="H52" s="74">
        <v>3281923.6396464538</v>
      </c>
      <c r="I52" s="74">
        <v>11622.230278917737</v>
      </c>
      <c r="J52" s="74">
        <v>3105.2285129885227</v>
      </c>
      <c r="K52" s="74">
        <v>10.759151780079367</v>
      </c>
      <c r="L52" s="74">
        <v>1415499.7030155242</v>
      </c>
      <c r="M52" s="74">
        <v>378193.33574071078</v>
      </c>
      <c r="N52" s="74">
        <v>2192.5621250004697</v>
      </c>
      <c r="O52" s="74">
        <v>585.80894231637626</v>
      </c>
      <c r="P52" s="74">
        <v>11.967586601483795</v>
      </c>
      <c r="Q52" s="74">
        <v>0</v>
      </c>
      <c r="R52" s="74">
        <v>0</v>
      </c>
      <c r="S52" s="74">
        <v>0</v>
      </c>
      <c r="T52" s="74">
        <v>0</v>
      </c>
      <c r="U52" s="74"/>
      <c r="V52" s="74">
        <v>0</v>
      </c>
      <c r="W52" s="74">
        <v>0</v>
      </c>
      <c r="X52" s="74">
        <v>250.30434655636941</v>
      </c>
      <c r="Y52" s="74">
        <v>66.876337432558302</v>
      </c>
      <c r="Z52" s="74"/>
      <c r="AA52" s="77"/>
      <c r="AB52" s="77"/>
      <c r="AC52" s="77"/>
      <c r="AD52" s="77"/>
      <c r="AE52" s="77"/>
    </row>
    <row r="53" spans="1:31">
      <c r="A53" s="63">
        <f t="shared" si="3"/>
        <v>2028</v>
      </c>
      <c r="B53" s="74">
        <v>5823002.4965232434</v>
      </c>
      <c r="C53" s="74">
        <v>1573858.0627312113</v>
      </c>
      <c r="D53" s="74">
        <v>14608.471117188668</v>
      </c>
      <c r="E53" s="74">
        <v>3948.4200918153679</v>
      </c>
      <c r="F53" s="74">
        <v>7.1694213136698375</v>
      </c>
      <c r="G53" s="74">
        <v>11251229.864654148</v>
      </c>
      <c r="H53" s="74">
        <v>2791131.9253985891</v>
      </c>
      <c r="I53" s="74">
        <v>10688.31636094337</v>
      </c>
      <c r="J53" s="74">
        <v>2639.6087430045795</v>
      </c>
      <c r="K53" s="74">
        <v>10.739976732593295</v>
      </c>
      <c r="L53" s="74">
        <v>2067456.742196908</v>
      </c>
      <c r="M53" s="74">
        <v>558798.22565719543</v>
      </c>
      <c r="N53" s="74">
        <v>3391.2200024391377</v>
      </c>
      <c r="O53" s="74">
        <v>916.5888124762015</v>
      </c>
      <c r="P53" s="74">
        <v>11.301310429448634</v>
      </c>
      <c r="Q53" s="74">
        <v>0</v>
      </c>
      <c r="R53" s="74">
        <v>0</v>
      </c>
      <c r="S53" s="74">
        <v>0</v>
      </c>
      <c r="T53" s="74">
        <v>0</v>
      </c>
      <c r="U53" s="74"/>
      <c r="V53" s="74">
        <v>0</v>
      </c>
      <c r="W53" s="74">
        <v>0</v>
      </c>
      <c r="X53" s="74">
        <v>246.94787075431941</v>
      </c>
      <c r="Y53" s="74">
        <v>66.745789254435266</v>
      </c>
      <c r="Z53" s="74"/>
      <c r="AA53" s="77"/>
      <c r="AB53" s="77"/>
      <c r="AC53" s="77"/>
      <c r="AD53" s="77"/>
      <c r="AE53" s="77"/>
    </row>
    <row r="54" spans="1:31">
      <c r="A54" s="63">
        <f t="shared" si="3"/>
        <v>2029</v>
      </c>
      <c r="B54" s="74">
        <v>5157247.2252433244</v>
      </c>
      <c r="C54" s="74">
        <v>1403273.6464066789</v>
      </c>
      <c r="D54" s="74">
        <v>13067.813125299277</v>
      </c>
      <c r="E54" s="74">
        <v>3555.7181911197945</v>
      </c>
      <c r="F54" s="74">
        <v>7.1673657260024051</v>
      </c>
      <c r="G54" s="74">
        <v>5908451.0728908442</v>
      </c>
      <c r="H54" s="74">
        <v>1353704.3478334823</v>
      </c>
      <c r="I54" s="74">
        <v>5643.6359485190924</v>
      </c>
      <c r="J54" s="74">
        <v>1282.2817385819712</v>
      </c>
      <c r="K54" s="74">
        <v>10.754596268609808</v>
      </c>
      <c r="L54" s="74">
        <v>1600874.6898484067</v>
      </c>
      <c r="M54" s="74">
        <v>435593.86729957373</v>
      </c>
      <c r="N54" s="74">
        <v>2511.4938544885977</v>
      </c>
      <c r="O54" s="74">
        <v>683.37098944289971</v>
      </c>
      <c r="P54" s="74">
        <v>11.816094150654781</v>
      </c>
      <c r="Q54" s="74">
        <v>0</v>
      </c>
      <c r="R54" s="74">
        <v>0</v>
      </c>
      <c r="S54" s="74">
        <v>0</v>
      </c>
      <c r="T54" s="74">
        <v>0</v>
      </c>
      <c r="U54" s="74"/>
      <c r="V54" s="74">
        <v>0</v>
      </c>
      <c r="W54" s="74">
        <v>0</v>
      </c>
      <c r="X54" s="74">
        <v>237.92182838270961</v>
      </c>
      <c r="Y54" s="74">
        <v>64.737914839557973</v>
      </c>
      <c r="Z54" s="74"/>
      <c r="AA54" s="77"/>
      <c r="AB54" s="77"/>
      <c r="AC54" s="77"/>
      <c r="AD54" s="77"/>
      <c r="AE54" s="77"/>
    </row>
    <row r="55" spans="1:31">
      <c r="A55" s="63">
        <f t="shared" si="3"/>
        <v>2030</v>
      </c>
      <c r="B55" s="74">
        <v>4807962.8449529354</v>
      </c>
      <c r="C55" s="74">
        <v>1259141.1064519126</v>
      </c>
      <c r="D55" s="74">
        <v>12188.787076651852</v>
      </c>
      <c r="E55" s="74">
        <v>3192.0801680305872</v>
      </c>
      <c r="F55" s="74">
        <v>7.2041156343062536</v>
      </c>
      <c r="G55" s="74">
        <v>2241253.2737885844</v>
      </c>
      <c r="H55" s="74">
        <v>0</v>
      </c>
      <c r="I55" s="74">
        <v>2117.825420387428</v>
      </c>
      <c r="J55" s="74">
        <v>0</v>
      </c>
      <c r="K55" s="76" t="s">
        <v>88</v>
      </c>
      <c r="L55" s="74">
        <v>2023592.6880358793</v>
      </c>
      <c r="M55" s="74">
        <v>529951.83581674262</v>
      </c>
      <c r="N55" s="74">
        <v>3248.3874804131701</v>
      </c>
      <c r="O55" s="74">
        <v>850.70919600919217</v>
      </c>
      <c r="P55" s="74">
        <v>11.548862529876763</v>
      </c>
      <c r="Q55" s="74">
        <v>0</v>
      </c>
      <c r="R55" s="74">
        <v>0</v>
      </c>
      <c r="S55" s="74">
        <v>0</v>
      </c>
      <c r="T55" s="74">
        <v>0</v>
      </c>
      <c r="U55" s="74"/>
      <c r="V55" s="74">
        <v>0</v>
      </c>
      <c r="W55" s="74">
        <v>0</v>
      </c>
      <c r="X55" s="74">
        <v>237.55850629091941</v>
      </c>
      <c r="Y55" s="74">
        <v>64.805617373766154</v>
      </c>
      <c r="Z55" s="74"/>
      <c r="AA55" s="77"/>
      <c r="AB55" s="77"/>
      <c r="AC55" s="77"/>
      <c r="AD55" s="77"/>
      <c r="AE55" s="77"/>
    </row>
    <row r="56" spans="1:31">
      <c r="A56" s="63">
        <f t="shared" si="3"/>
        <v>2031</v>
      </c>
      <c r="B56" s="74">
        <v>5005828.5692075416</v>
      </c>
      <c r="C56" s="74">
        <v>1209872.9556363008</v>
      </c>
      <c r="D56" s="74">
        <v>12691.753770272468</v>
      </c>
      <c r="E56" s="74">
        <v>3067.5060949357644</v>
      </c>
      <c r="F56" s="74">
        <v>7.1906349486190839</v>
      </c>
      <c r="G56" s="74">
        <v>1956471.4888347902</v>
      </c>
      <c r="H56" s="74">
        <v>0</v>
      </c>
      <c r="I56" s="74">
        <v>1837.7325397750396</v>
      </c>
      <c r="J56" s="74">
        <v>0</v>
      </c>
      <c r="K56" s="76" t="s">
        <v>88</v>
      </c>
      <c r="L56" s="74">
        <v>2130969.2185954289</v>
      </c>
      <c r="M56" s="74">
        <v>515040.01609870908</v>
      </c>
      <c r="N56" s="74">
        <v>3417.2177345617015</v>
      </c>
      <c r="O56" s="74">
        <v>825.91708113996708</v>
      </c>
      <c r="P56" s="74">
        <v>11.560754744447992</v>
      </c>
      <c r="Q56" s="74">
        <v>0</v>
      </c>
      <c r="R56" s="74">
        <v>0</v>
      </c>
      <c r="S56" s="74">
        <v>0</v>
      </c>
      <c r="T56" s="74">
        <v>0</v>
      </c>
      <c r="U56" s="74"/>
      <c r="V56" s="74">
        <v>0</v>
      </c>
      <c r="W56" s="74">
        <v>0</v>
      </c>
      <c r="X56" s="74">
        <v>237.61823114035951</v>
      </c>
      <c r="Y56" s="74">
        <v>66.01221453811614</v>
      </c>
      <c r="Z56" s="74"/>
      <c r="AA56" s="77"/>
      <c r="AB56" s="77"/>
      <c r="AC56" s="77"/>
      <c r="AD56" s="77"/>
      <c r="AE56" s="77"/>
    </row>
    <row r="57" spans="1:31">
      <c r="A57" s="63">
        <f t="shared" si="3"/>
        <v>2032</v>
      </c>
      <c r="B57" s="74">
        <v>3365490.7321886919</v>
      </c>
      <c r="C57" s="74">
        <v>813415.03469910251</v>
      </c>
      <c r="D57" s="74">
        <v>8522.933122797338</v>
      </c>
      <c r="E57" s="74">
        <v>2059.9319663880851</v>
      </c>
      <c r="F57" s="74">
        <v>7.321022180695345</v>
      </c>
      <c r="G57" s="74">
        <v>876086.14086769545</v>
      </c>
      <c r="H57" s="74">
        <v>0</v>
      </c>
      <c r="I57" s="74">
        <v>841.75419057723991</v>
      </c>
      <c r="J57" s="74">
        <v>0</v>
      </c>
      <c r="K57" s="76" t="s">
        <v>88</v>
      </c>
      <c r="L57" s="74">
        <v>622093.6885377469</v>
      </c>
      <c r="M57" s="74">
        <v>150355.59432931256</v>
      </c>
      <c r="N57" s="74">
        <v>1010.0883815753605</v>
      </c>
      <c r="O57" s="74">
        <v>244.13113608961103</v>
      </c>
      <c r="P57" s="74">
        <v>11.418411690494757</v>
      </c>
      <c r="Q57" s="74">
        <v>0</v>
      </c>
      <c r="R57" s="74">
        <v>0</v>
      </c>
      <c r="S57" s="74">
        <v>0</v>
      </c>
      <c r="T57" s="74">
        <v>0</v>
      </c>
      <c r="U57" s="74"/>
      <c r="V57" s="74">
        <v>0</v>
      </c>
      <c r="W57" s="74">
        <v>0</v>
      </c>
      <c r="X57" s="74">
        <v>188.13329551963969</v>
      </c>
      <c r="Y57" s="74">
        <v>52.975747805243664</v>
      </c>
      <c r="Z57" s="74"/>
      <c r="AA57" s="77"/>
      <c r="AB57" s="77"/>
      <c r="AC57" s="77"/>
      <c r="AD57" s="77"/>
      <c r="AE57" s="77"/>
    </row>
    <row r="58" spans="1:31">
      <c r="A58" s="63">
        <f t="shared" si="3"/>
        <v>2033</v>
      </c>
      <c r="B58" s="74">
        <v>2571239.0042884438</v>
      </c>
      <c r="C58" s="74">
        <v>621450.07380032435</v>
      </c>
      <c r="D58" s="74">
        <v>6558.4303326273503</v>
      </c>
      <c r="E58" s="74">
        <v>1585.1256952106867</v>
      </c>
      <c r="F58" s="74">
        <v>7.2826678180941276</v>
      </c>
      <c r="G58" s="74">
        <v>108178.99459437448</v>
      </c>
      <c r="H58" s="74">
        <v>0</v>
      </c>
      <c r="I58" s="74">
        <v>93.232804560770006</v>
      </c>
      <c r="J58" s="74">
        <v>0</v>
      </c>
      <c r="K58" s="76" t="s">
        <v>88</v>
      </c>
      <c r="L58" s="74">
        <v>659129.2865655811</v>
      </c>
      <c r="M58" s="74">
        <v>159306.83343592606</v>
      </c>
      <c r="N58" s="74">
        <v>1059.0192327284799</v>
      </c>
      <c r="O58" s="74">
        <v>255.95737278308937</v>
      </c>
      <c r="P58" s="74">
        <v>11.538845389458805</v>
      </c>
      <c r="Q58" s="74">
        <v>0</v>
      </c>
      <c r="R58" s="74">
        <v>0</v>
      </c>
      <c r="S58" s="74">
        <v>0</v>
      </c>
      <c r="T58" s="74">
        <v>0</v>
      </c>
      <c r="U58" s="74"/>
      <c r="V58" s="74">
        <v>0</v>
      </c>
      <c r="W58" s="74">
        <v>0</v>
      </c>
      <c r="X58" s="74">
        <v>171.67252414345981</v>
      </c>
      <c r="Y58" s="74">
        <v>47.394066535385704</v>
      </c>
      <c r="Z58" s="74"/>
      <c r="AA58" s="77"/>
      <c r="AB58" s="77"/>
      <c r="AC58" s="77"/>
      <c r="AD58" s="77"/>
      <c r="AE58" s="77"/>
    </row>
    <row r="59" spans="1:31">
      <c r="A59" s="63">
        <f t="shared" si="3"/>
        <v>2034</v>
      </c>
      <c r="B59" s="74">
        <v>2569081.6814680221</v>
      </c>
      <c r="C59" s="74">
        <v>620928.66430718661</v>
      </c>
      <c r="D59" s="74">
        <v>6551.0338490830518</v>
      </c>
      <c r="E59" s="74">
        <v>1583.3380180492866</v>
      </c>
      <c r="F59" s="74">
        <v>7.2380860786346677</v>
      </c>
      <c r="G59" s="74">
        <v>88346.940401890562</v>
      </c>
      <c r="H59" s="74">
        <v>0</v>
      </c>
      <c r="I59" s="74">
        <v>76.140780000000007</v>
      </c>
      <c r="J59" s="74">
        <v>0</v>
      </c>
      <c r="K59" s="76" t="s">
        <v>88</v>
      </c>
      <c r="L59" s="74">
        <v>351310.60040294356</v>
      </c>
      <c r="M59" s="74">
        <v>84909.258992694551</v>
      </c>
      <c r="N59" s="74">
        <v>559.07639129647998</v>
      </c>
      <c r="O59" s="74">
        <v>135.12476438469608</v>
      </c>
      <c r="P59" s="74">
        <v>11.649937465123628</v>
      </c>
      <c r="Q59" s="74">
        <v>0</v>
      </c>
      <c r="R59" s="74">
        <v>0</v>
      </c>
      <c r="S59" s="74">
        <v>0</v>
      </c>
      <c r="T59" s="74">
        <v>0</v>
      </c>
      <c r="U59" s="74"/>
      <c r="V59" s="74">
        <v>0</v>
      </c>
      <c r="W59" s="74">
        <v>0</v>
      </c>
      <c r="X59" s="74">
        <v>183.81345851859959</v>
      </c>
      <c r="Y59" s="74">
        <v>50.928514323607928</v>
      </c>
      <c r="Z59" s="74"/>
      <c r="AA59" s="77"/>
      <c r="AB59" s="77"/>
      <c r="AC59" s="77"/>
      <c r="AD59" s="77"/>
      <c r="AE59" s="77"/>
    </row>
    <row r="60" spans="1:31">
      <c r="A60" s="63">
        <f t="shared" si="3"/>
        <v>2035</v>
      </c>
      <c r="B60" s="74">
        <v>2535091.5336688152</v>
      </c>
      <c r="C60" s="74">
        <v>612713.48873499327</v>
      </c>
      <c r="D60" s="74">
        <v>6452.6561577948614</v>
      </c>
      <c r="E60" s="74">
        <v>1559.5608338165548</v>
      </c>
      <c r="F60" s="74">
        <v>7.3103893635287927</v>
      </c>
      <c r="G60" s="74">
        <v>75918.349219780066</v>
      </c>
      <c r="H60" s="74">
        <v>0</v>
      </c>
      <c r="I60" s="74">
        <v>65.429343671789994</v>
      </c>
      <c r="J60" s="74">
        <v>0</v>
      </c>
      <c r="K60" s="76" t="s">
        <v>88</v>
      </c>
      <c r="L60" s="74">
        <v>324223.09953122959</v>
      </c>
      <c r="M60" s="74">
        <v>78362.403804313712</v>
      </c>
      <c r="N60" s="74">
        <v>518.64684858005012</v>
      </c>
      <c r="O60" s="74">
        <v>125.35323312566726</v>
      </c>
      <c r="P60" s="74">
        <v>11.589740787777309</v>
      </c>
      <c r="Q60" s="74">
        <v>0</v>
      </c>
      <c r="R60" s="74">
        <v>0</v>
      </c>
      <c r="S60" s="74">
        <v>0</v>
      </c>
      <c r="T60" s="74">
        <v>0</v>
      </c>
      <c r="U60" s="74"/>
      <c r="V60" s="74">
        <v>0</v>
      </c>
      <c r="W60" s="74">
        <v>0</v>
      </c>
      <c r="X60" s="74">
        <v>176.0583760266197</v>
      </c>
      <c r="Y60" s="74">
        <v>48.967685248588872</v>
      </c>
      <c r="Z60" s="74"/>
      <c r="AA60" s="77"/>
      <c r="AB60" s="77"/>
      <c r="AC60" s="77"/>
      <c r="AD60" s="77"/>
      <c r="AE60" s="77"/>
    </row>
    <row r="61" spans="1:31">
      <c r="A61" s="63">
        <f t="shared" si="3"/>
        <v>2036</v>
      </c>
      <c r="B61" s="74">
        <v>2500311.3656256031</v>
      </c>
      <c r="C61" s="74">
        <v>604307.3709212885</v>
      </c>
      <c r="D61" s="74">
        <v>6357.2451807140087</v>
      </c>
      <c r="E61" s="74">
        <v>1536.5006831851415</v>
      </c>
      <c r="F61" s="74">
        <v>7.3189882093009198</v>
      </c>
      <c r="G61" s="74">
        <v>37782.63124931699</v>
      </c>
      <c r="H61" s="74">
        <v>0</v>
      </c>
      <c r="I61" s="74">
        <v>32.562520000000013</v>
      </c>
      <c r="J61" s="74">
        <v>0</v>
      </c>
      <c r="K61" s="76" t="s">
        <v>88</v>
      </c>
      <c r="L61" s="74">
        <v>375139.3463021426</v>
      </c>
      <c r="M61" s="74">
        <v>90668.496415947811</v>
      </c>
      <c r="N61" s="74">
        <v>602.95786164490005</v>
      </c>
      <c r="O61" s="74">
        <v>145.7306018587737</v>
      </c>
      <c r="P61" s="74">
        <v>11.534679121464634</v>
      </c>
      <c r="Q61" s="74">
        <v>0</v>
      </c>
      <c r="R61" s="74">
        <v>0</v>
      </c>
      <c r="S61" s="74">
        <v>0</v>
      </c>
      <c r="T61" s="74">
        <v>0</v>
      </c>
      <c r="U61" s="74"/>
      <c r="V61" s="74">
        <v>0</v>
      </c>
      <c r="W61" s="74">
        <v>0</v>
      </c>
      <c r="X61" s="74">
        <v>184.17184230877959</v>
      </c>
      <c r="Y61" s="74">
        <v>51.23929053481902</v>
      </c>
      <c r="Z61" s="74"/>
      <c r="AA61" s="77"/>
      <c r="AB61" s="77"/>
      <c r="AC61" s="77"/>
      <c r="AD61" s="77"/>
      <c r="AE61" s="77"/>
    </row>
    <row r="62" spans="1:31">
      <c r="A62" s="63">
        <f t="shared" si="3"/>
        <v>2037</v>
      </c>
      <c r="B62" s="74">
        <v>2206102.600060048</v>
      </c>
      <c r="C62" s="74">
        <v>533199.2169268626</v>
      </c>
      <c r="D62" s="74">
        <v>5590.8774885527328</v>
      </c>
      <c r="E62" s="74">
        <v>1351.2750942540933</v>
      </c>
      <c r="F62" s="74">
        <v>7.3058029359634507</v>
      </c>
      <c r="G62" s="74">
        <v>48985.713624936529</v>
      </c>
      <c r="H62" s="74">
        <v>0</v>
      </c>
      <c r="I62" s="74">
        <v>42.217765859149999</v>
      </c>
      <c r="J62" s="74">
        <v>0</v>
      </c>
      <c r="K62" s="76" t="s">
        <v>88</v>
      </c>
      <c r="L62" s="74">
        <v>365290.44750415033</v>
      </c>
      <c r="M62" s="74">
        <v>88288.088031252351</v>
      </c>
      <c r="N62" s="74">
        <v>590.1806375663499</v>
      </c>
      <c r="O62" s="74">
        <v>142.64243820174502</v>
      </c>
      <c r="P62" s="74">
        <v>11.475336519804197</v>
      </c>
      <c r="Q62" s="74">
        <v>0</v>
      </c>
      <c r="R62" s="74">
        <v>0</v>
      </c>
      <c r="S62" s="74">
        <v>0</v>
      </c>
      <c r="T62" s="74">
        <v>0</v>
      </c>
      <c r="U62" s="74"/>
      <c r="V62" s="74">
        <v>0</v>
      </c>
      <c r="W62" s="74">
        <v>0</v>
      </c>
      <c r="X62" s="74">
        <v>182.34686523031971</v>
      </c>
      <c r="Y62" s="74">
        <v>50.577851983994961</v>
      </c>
      <c r="Z62" s="74"/>
      <c r="AA62" s="77"/>
      <c r="AB62" s="77"/>
      <c r="AC62" s="77"/>
      <c r="AD62" s="77"/>
      <c r="AE62" s="77"/>
    </row>
    <row r="63" spans="1:31">
      <c r="A63" s="63">
        <f t="shared" si="3"/>
        <v>2038</v>
      </c>
      <c r="B63" s="74">
        <v>2292703.7345250128</v>
      </c>
      <c r="C63" s="74">
        <v>554130.091619835</v>
      </c>
      <c r="D63" s="74">
        <v>5804.447232433532</v>
      </c>
      <c r="E63" s="74">
        <v>1402.8933735641369</v>
      </c>
      <c r="F63" s="74">
        <v>7.3163430291525824</v>
      </c>
      <c r="G63" s="74">
        <v>64645.311050299832</v>
      </c>
      <c r="H63" s="74">
        <v>0</v>
      </c>
      <c r="I63" s="74">
        <v>55.713807227750003</v>
      </c>
      <c r="J63" s="74">
        <v>0</v>
      </c>
      <c r="K63" s="76" t="s">
        <v>88</v>
      </c>
      <c r="L63" s="74">
        <v>0</v>
      </c>
      <c r="M63" s="74">
        <v>0</v>
      </c>
      <c r="N63" s="74">
        <v>0</v>
      </c>
      <c r="O63" s="74">
        <v>0</v>
      </c>
      <c r="P63" s="76" t="s">
        <v>88</v>
      </c>
      <c r="Q63" s="74">
        <v>0</v>
      </c>
      <c r="R63" s="74">
        <v>0</v>
      </c>
      <c r="S63" s="74">
        <v>0</v>
      </c>
      <c r="T63" s="74">
        <v>0</v>
      </c>
      <c r="U63" s="74"/>
      <c r="V63" s="74">
        <v>0</v>
      </c>
      <c r="W63" s="74">
        <v>0</v>
      </c>
      <c r="X63" s="74">
        <v>0</v>
      </c>
      <c r="Y63" s="74">
        <v>0</v>
      </c>
      <c r="Z63" s="74"/>
      <c r="AA63" s="77"/>
      <c r="AB63" s="77"/>
      <c r="AC63" s="77"/>
      <c r="AD63" s="77"/>
      <c r="AE63" s="77"/>
    </row>
    <row r="64" spans="1:31">
      <c r="A64" s="63">
        <f t="shared" si="3"/>
        <v>2039</v>
      </c>
      <c r="B64" s="74">
        <v>2364324.9734601974</v>
      </c>
      <c r="C64" s="74">
        <v>571440.43272297888</v>
      </c>
      <c r="D64" s="74">
        <v>5975.8353905803424</v>
      </c>
      <c r="E64" s="74">
        <v>1444.3166653511687</v>
      </c>
      <c r="F64" s="74">
        <v>7.3230632442333654</v>
      </c>
      <c r="G64" s="74">
        <v>87599.982658934256</v>
      </c>
      <c r="H64" s="74">
        <v>0</v>
      </c>
      <c r="I64" s="74">
        <v>75.497023182649997</v>
      </c>
      <c r="J64" s="74">
        <v>0</v>
      </c>
      <c r="K64" s="76" t="s">
        <v>88</v>
      </c>
      <c r="L64" s="74">
        <v>0</v>
      </c>
      <c r="M64" s="74">
        <v>0</v>
      </c>
      <c r="N64" s="74">
        <v>0</v>
      </c>
      <c r="O64" s="74">
        <v>0</v>
      </c>
      <c r="P64" s="76" t="s">
        <v>88</v>
      </c>
      <c r="Q64" s="74">
        <v>0</v>
      </c>
      <c r="R64" s="74">
        <v>0</v>
      </c>
      <c r="S64" s="74">
        <v>0</v>
      </c>
      <c r="T64" s="74">
        <v>0</v>
      </c>
      <c r="U64" s="74"/>
      <c r="V64" s="74">
        <v>0</v>
      </c>
      <c r="W64" s="74">
        <v>0</v>
      </c>
      <c r="X64" s="74">
        <v>0</v>
      </c>
      <c r="Y64" s="74">
        <v>0</v>
      </c>
      <c r="Z64" s="74"/>
      <c r="AA64" s="77"/>
      <c r="AB64" s="77"/>
      <c r="AC64" s="77"/>
      <c r="AD64" s="77"/>
      <c r="AE64" s="77"/>
    </row>
    <row r="65" spans="1:31">
      <c r="A65" s="63">
        <f t="shared" si="3"/>
        <v>2040</v>
      </c>
      <c r="B65" s="74">
        <v>2324879.3335562097</v>
      </c>
      <c r="C65" s="74">
        <v>0</v>
      </c>
      <c r="D65" s="74">
        <v>5884.9009219923519</v>
      </c>
      <c r="E65" s="74">
        <v>0</v>
      </c>
      <c r="F65" s="76" t="s">
        <v>88</v>
      </c>
      <c r="G65" s="74">
        <v>0</v>
      </c>
      <c r="H65" s="74">
        <v>0</v>
      </c>
      <c r="I65" s="74">
        <v>0</v>
      </c>
      <c r="J65" s="74">
        <v>0</v>
      </c>
      <c r="K65" s="76" t="s">
        <v>88</v>
      </c>
      <c r="L65" s="74">
        <v>0</v>
      </c>
      <c r="M65" s="74">
        <v>0</v>
      </c>
      <c r="N65" s="74">
        <v>0</v>
      </c>
      <c r="O65" s="74">
        <v>0</v>
      </c>
      <c r="P65" s="76" t="s">
        <v>88</v>
      </c>
      <c r="Q65" s="74">
        <v>0</v>
      </c>
      <c r="R65" s="74">
        <v>0</v>
      </c>
      <c r="S65" s="74">
        <v>0</v>
      </c>
      <c r="T65" s="74">
        <v>0</v>
      </c>
      <c r="U65" s="74"/>
      <c r="V65" s="74">
        <v>0</v>
      </c>
      <c r="W65" s="74">
        <v>0</v>
      </c>
      <c r="X65" s="74">
        <v>0</v>
      </c>
      <c r="Y65" s="74">
        <v>0</v>
      </c>
      <c r="Z65" s="74"/>
      <c r="AA65" s="77"/>
      <c r="AB65" s="77"/>
      <c r="AC65" s="77"/>
      <c r="AD65" s="77"/>
      <c r="AE65" s="77"/>
    </row>
    <row r="66" spans="1:31">
      <c r="A66" s="63">
        <f t="shared" si="3"/>
        <v>2041</v>
      </c>
      <c r="B66" s="74">
        <v>2377778.7107843873</v>
      </c>
      <c r="C66" s="74">
        <v>0</v>
      </c>
      <c r="D66" s="74">
        <v>6019.388118175154</v>
      </c>
      <c r="E66" s="74">
        <v>0</v>
      </c>
      <c r="F66" s="76" t="s">
        <v>88</v>
      </c>
      <c r="G66" s="74">
        <v>0</v>
      </c>
      <c r="H66" s="74">
        <v>0</v>
      </c>
      <c r="I66" s="74">
        <v>0</v>
      </c>
      <c r="J66" s="74">
        <v>0</v>
      </c>
      <c r="K66" s="76" t="s">
        <v>88</v>
      </c>
      <c r="L66" s="74">
        <v>0</v>
      </c>
      <c r="M66" s="74">
        <v>0</v>
      </c>
      <c r="N66" s="74">
        <v>0</v>
      </c>
      <c r="O66" s="74">
        <v>0</v>
      </c>
      <c r="P66" s="76" t="s">
        <v>88</v>
      </c>
      <c r="Q66" s="74">
        <v>0</v>
      </c>
      <c r="R66" s="74">
        <v>0</v>
      </c>
      <c r="S66" s="74">
        <v>0</v>
      </c>
      <c r="T66" s="74">
        <v>0</v>
      </c>
      <c r="U66" s="74"/>
      <c r="V66" s="74">
        <v>0</v>
      </c>
      <c r="W66" s="74">
        <v>0</v>
      </c>
      <c r="X66" s="74">
        <v>0</v>
      </c>
      <c r="Y66" s="74">
        <v>0</v>
      </c>
      <c r="Z66" s="74"/>
      <c r="AA66" s="77"/>
      <c r="AB66" s="77"/>
      <c r="AC66" s="77"/>
      <c r="AD66" s="77"/>
      <c r="AE66" s="77"/>
    </row>
    <row r="67" spans="1:31">
      <c r="A67" s="63">
        <f t="shared" si="3"/>
        <v>2042</v>
      </c>
      <c r="B67" s="74">
        <v>2363420.5418150281</v>
      </c>
      <c r="C67" s="74">
        <v>0</v>
      </c>
      <c r="D67" s="74">
        <v>5981.3934041313605</v>
      </c>
      <c r="E67" s="74">
        <v>0</v>
      </c>
      <c r="F67" s="76" t="s">
        <v>88</v>
      </c>
      <c r="G67" s="74">
        <v>0</v>
      </c>
      <c r="H67" s="74">
        <v>0</v>
      </c>
      <c r="I67" s="74">
        <v>0</v>
      </c>
      <c r="J67" s="74">
        <v>0</v>
      </c>
      <c r="K67" s="76" t="s">
        <v>88</v>
      </c>
      <c r="L67" s="74">
        <v>0</v>
      </c>
      <c r="M67" s="74">
        <v>0</v>
      </c>
      <c r="N67" s="74">
        <v>0</v>
      </c>
      <c r="O67" s="74">
        <v>0</v>
      </c>
      <c r="P67" s="76" t="s">
        <v>88</v>
      </c>
      <c r="Q67" s="74">
        <v>0</v>
      </c>
      <c r="R67" s="74">
        <v>0</v>
      </c>
      <c r="S67" s="74">
        <v>0</v>
      </c>
      <c r="T67" s="74">
        <v>0</v>
      </c>
      <c r="U67" s="74"/>
      <c r="V67" s="74">
        <v>0</v>
      </c>
      <c r="W67" s="74">
        <v>0</v>
      </c>
      <c r="X67" s="74">
        <v>0</v>
      </c>
      <c r="Y67" s="74">
        <v>0</v>
      </c>
      <c r="Z67" s="74"/>
      <c r="AA67" s="77"/>
      <c r="AB67" s="77"/>
      <c r="AC67" s="77"/>
      <c r="AD67" s="77"/>
      <c r="AE67" s="77"/>
    </row>
  </sheetData>
  <pageMargins left="0.45" right="0.45" top="0.5" bottom="0.75" header="0.3" footer="0.3"/>
  <pageSetup scale="55" fitToHeight="0" orientation="landscape" r:id="rId1"/>
  <rowBreaks count="1" manualBreakCount="1">
    <brk id="39" max="16383" man="1"/>
  </rowBreaks>
  <colBreaks count="1" manualBreakCount="1">
    <brk id="16" max="6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BBBB0-013D-479E-B6F0-C585FE6E8654}">
  <sheetPr>
    <tabColor theme="2" tint="-9.9978637043366805E-2"/>
  </sheetPr>
  <dimension ref="A1:F453"/>
  <sheetViews>
    <sheetView view="pageBreakPreview" zoomScale="60" zoomScaleNormal="100" workbookViewId="0">
      <selection activeCell="O32" sqref="O32"/>
    </sheetView>
  </sheetViews>
  <sheetFormatPr defaultColWidth="9.140625" defaultRowHeight="15"/>
  <cols>
    <col min="1" max="1" width="9.140625" style="3"/>
    <col min="2" max="2" width="21.140625" style="3" customWidth="1"/>
    <col min="3" max="3" width="13.7109375" style="3" bestFit="1" customWidth="1"/>
    <col min="4" max="4" width="29" style="42" customWidth="1"/>
    <col min="5" max="16384" width="9.140625" style="3"/>
  </cols>
  <sheetData>
    <row r="1" spans="1:6">
      <c r="A1" s="2" t="s">
        <v>0</v>
      </c>
    </row>
    <row r="2" spans="1:6" s="49" customFormat="1" ht="28.5" customHeight="1">
      <c r="A2" s="84" t="s">
        <v>169</v>
      </c>
      <c r="B2" s="84"/>
      <c r="C2" s="84"/>
      <c r="D2" s="84"/>
      <c r="E2" s="84"/>
      <c r="F2" s="84"/>
    </row>
    <row r="3" spans="1:6">
      <c r="A3" s="13" t="s">
        <v>170</v>
      </c>
    </row>
    <row r="4" spans="1:6" s="49" customFormat="1" ht="28.5" customHeight="1">
      <c r="A4" s="84" t="s">
        <v>171</v>
      </c>
      <c r="B4" s="84"/>
      <c r="C4" s="84"/>
      <c r="D4" s="84"/>
      <c r="E4" s="84"/>
      <c r="F4" s="84"/>
    </row>
    <row r="5" spans="1:6">
      <c r="A5" s="3" t="s">
        <v>172</v>
      </c>
    </row>
    <row r="6" spans="1:6" s="1" customFormat="1" ht="33" customHeight="1">
      <c r="D6" s="43"/>
    </row>
    <row r="7" spans="1:6">
      <c r="A7" s="3">
        <v>1</v>
      </c>
      <c r="B7" s="3" t="str">
        <f ca="1">OFFSET(Portfolios!$B$8,A7,0)</f>
        <v>CEP Portfolio-Pathway 1</v>
      </c>
    </row>
    <row r="8" spans="1:6" ht="60">
      <c r="B8" s="54" t="s">
        <v>173</v>
      </c>
      <c r="C8" s="54" t="s">
        <v>174</v>
      </c>
      <c r="D8" s="54" t="s">
        <v>175</v>
      </c>
    </row>
    <row r="9" spans="1:6">
      <c r="A9" s="51" t="s">
        <v>5</v>
      </c>
      <c r="B9" s="54" t="s">
        <v>176</v>
      </c>
      <c r="C9" s="54" t="s">
        <v>111</v>
      </c>
      <c r="D9" s="54" t="s">
        <v>177</v>
      </c>
    </row>
    <row r="10" spans="1:6">
      <c r="A10" s="3">
        <f t="shared" ref="A10:A12" si="0">A11-1</f>
        <v>2019</v>
      </c>
      <c r="B10" s="39" t="s">
        <v>88</v>
      </c>
      <c r="C10" s="18">
        <v>13088664</v>
      </c>
      <c r="D10" s="44" t="s">
        <v>88</v>
      </c>
    </row>
    <row r="11" spans="1:6">
      <c r="A11" s="3">
        <f t="shared" si="0"/>
        <v>2020</v>
      </c>
      <c r="B11" s="39" t="s">
        <v>88</v>
      </c>
      <c r="C11" s="18">
        <v>12993459.205</v>
      </c>
      <c r="D11" s="44" t="s">
        <v>88</v>
      </c>
    </row>
    <row r="12" spans="1:6">
      <c r="A12" s="3">
        <f t="shared" si="0"/>
        <v>2021</v>
      </c>
      <c r="B12" s="39" t="s">
        <v>88</v>
      </c>
      <c r="C12" s="18">
        <v>13510323.448000001</v>
      </c>
      <c r="D12" s="44" t="s">
        <v>88</v>
      </c>
    </row>
    <row r="13" spans="1:6">
      <c r="A13" s="3">
        <f>A14-1</f>
        <v>2022</v>
      </c>
      <c r="B13" s="39" t="s">
        <v>88</v>
      </c>
      <c r="C13" s="18">
        <v>13700592.141000001</v>
      </c>
      <c r="D13" s="44" t="s">
        <v>88</v>
      </c>
    </row>
    <row r="14" spans="1:6">
      <c r="A14" s="3">
        <v>2023</v>
      </c>
      <c r="B14" s="20">
        <v>333.05237704165671</v>
      </c>
      <c r="C14" s="21">
        <v>14506597.189634986</v>
      </c>
      <c r="D14" s="45">
        <f t="shared" ref="D14:D33" si="1">B14*1000000/C14</f>
        <v>22.958683741465144</v>
      </c>
    </row>
    <row r="15" spans="1:6">
      <c r="A15" s="3">
        <f>A14+1</f>
        <v>2024</v>
      </c>
      <c r="B15" s="20">
        <v>536.3922847107483</v>
      </c>
      <c r="C15" s="21">
        <v>16307041.051448273</v>
      </c>
      <c r="D15" s="45">
        <f t="shared" si="1"/>
        <v>32.89329333374738</v>
      </c>
    </row>
    <row r="16" spans="1:6">
      <c r="A16" s="3">
        <f t="shared" ref="A16:A33" si="2">A15+1</f>
        <v>2025</v>
      </c>
      <c r="B16" s="20">
        <v>570.03256834157048</v>
      </c>
      <c r="C16" s="21">
        <v>17360432.515944678</v>
      </c>
      <c r="D16" s="45">
        <f t="shared" si="1"/>
        <v>32.835159367027543</v>
      </c>
    </row>
    <row r="17" spans="1:4">
      <c r="A17" s="3">
        <f t="shared" si="2"/>
        <v>2026</v>
      </c>
      <c r="B17" s="20">
        <v>789.02502856858325</v>
      </c>
      <c r="C17" s="21">
        <v>17873416.243536439</v>
      </c>
      <c r="D17" s="45">
        <f t="shared" si="1"/>
        <v>44.145171679416251</v>
      </c>
    </row>
    <row r="18" spans="1:4">
      <c r="A18" s="3">
        <f t="shared" si="2"/>
        <v>2027</v>
      </c>
      <c r="B18" s="20">
        <v>883.54334313610491</v>
      </c>
      <c r="C18" s="21">
        <v>18909955.188292269</v>
      </c>
      <c r="D18" s="45">
        <f t="shared" si="1"/>
        <v>46.723714273164099</v>
      </c>
    </row>
    <row r="19" spans="1:4">
      <c r="A19" s="3">
        <f t="shared" si="2"/>
        <v>2028</v>
      </c>
      <c r="B19" s="20">
        <v>1076.3542047256128</v>
      </c>
      <c r="C19" s="21">
        <v>20294419.938499603</v>
      </c>
      <c r="D19" s="45">
        <f t="shared" si="1"/>
        <v>53.036953408247513</v>
      </c>
    </row>
    <row r="20" spans="1:4">
      <c r="A20" s="3">
        <f t="shared" si="2"/>
        <v>2029</v>
      </c>
      <c r="B20" s="20">
        <v>1127.8235787264953</v>
      </c>
      <c r="C20" s="21">
        <v>20625973.161064591</v>
      </c>
      <c r="D20" s="45">
        <f t="shared" si="1"/>
        <v>54.679775345362842</v>
      </c>
    </row>
    <row r="21" spans="1:4">
      <c r="A21" s="3">
        <f t="shared" si="2"/>
        <v>2030</v>
      </c>
      <c r="B21" s="20">
        <v>1088.8927946593656</v>
      </c>
      <c r="C21" s="21">
        <v>20598436.004271433</v>
      </c>
      <c r="D21" s="45">
        <f t="shared" si="1"/>
        <v>52.862886989748418</v>
      </c>
    </row>
    <row r="22" spans="1:4">
      <c r="A22" s="3">
        <f t="shared" si="2"/>
        <v>2031</v>
      </c>
      <c r="B22" s="20">
        <v>1237.9702223154859</v>
      </c>
      <c r="C22" s="21">
        <v>21152414.344865248</v>
      </c>
      <c r="D22" s="45">
        <f t="shared" si="1"/>
        <v>58.526190066620146</v>
      </c>
    </row>
    <row r="23" spans="1:4">
      <c r="A23" s="3">
        <f t="shared" si="2"/>
        <v>2032</v>
      </c>
      <c r="B23" s="20">
        <v>1251.601298211373</v>
      </c>
      <c r="C23" s="21">
        <v>21356001.675222646</v>
      </c>
      <c r="D23" s="45">
        <f t="shared" si="1"/>
        <v>58.606536806161053</v>
      </c>
    </row>
    <row r="24" spans="1:4">
      <c r="A24" s="3">
        <f t="shared" si="2"/>
        <v>2033</v>
      </c>
      <c r="B24" s="20">
        <v>1292.3296749272145</v>
      </c>
      <c r="C24" s="21">
        <v>21492223.465844043</v>
      </c>
      <c r="D24" s="45">
        <f t="shared" si="1"/>
        <v>60.130105988382994</v>
      </c>
    </row>
    <row r="25" spans="1:4">
      <c r="A25" s="3">
        <f t="shared" si="2"/>
        <v>2034</v>
      </c>
      <c r="B25" s="20">
        <v>1393.0898697953774</v>
      </c>
      <c r="C25" s="21">
        <v>21677526.743869916</v>
      </c>
      <c r="D25" s="45">
        <f t="shared" si="1"/>
        <v>64.264244083533313</v>
      </c>
    </row>
    <row r="26" spans="1:4">
      <c r="A26" s="3">
        <f t="shared" si="2"/>
        <v>2035</v>
      </c>
      <c r="B26" s="20">
        <v>1423.7397789871845</v>
      </c>
      <c r="C26" s="21">
        <v>21895711.052860398</v>
      </c>
      <c r="D26" s="45">
        <f t="shared" si="1"/>
        <v>65.023683202158026</v>
      </c>
    </row>
    <row r="27" spans="1:4">
      <c r="A27" s="3">
        <f t="shared" si="2"/>
        <v>2036</v>
      </c>
      <c r="B27" s="20">
        <v>1554.1564537317149</v>
      </c>
      <c r="C27" s="21">
        <v>22180064.903355803</v>
      </c>
      <c r="D27" s="45">
        <f t="shared" si="1"/>
        <v>70.069968708548458</v>
      </c>
    </row>
    <row r="28" spans="1:4">
      <c r="A28" s="3">
        <f t="shared" si="2"/>
        <v>2037</v>
      </c>
      <c r="B28" s="20">
        <v>1653.0016946666894</v>
      </c>
      <c r="C28" s="21">
        <v>22410957.169257902</v>
      </c>
      <c r="D28" s="45">
        <f t="shared" si="1"/>
        <v>73.75863878470058</v>
      </c>
    </row>
    <row r="29" spans="1:4">
      <c r="A29" s="3">
        <f t="shared" si="2"/>
        <v>2038</v>
      </c>
      <c r="B29" s="20">
        <v>1805.315879952311</v>
      </c>
      <c r="C29" s="21">
        <v>22705996.381443631</v>
      </c>
      <c r="D29" s="45">
        <f t="shared" si="1"/>
        <v>79.508331174918055</v>
      </c>
    </row>
    <row r="30" spans="1:4">
      <c r="A30" s="3">
        <f t="shared" si="2"/>
        <v>2039</v>
      </c>
      <c r="B30" s="20">
        <v>1948.3668209776908</v>
      </c>
      <c r="C30" s="21">
        <v>23013902.851294067</v>
      </c>
      <c r="D30" s="45">
        <f t="shared" si="1"/>
        <v>84.660426072326743</v>
      </c>
    </row>
    <row r="31" spans="1:4">
      <c r="A31" s="3">
        <f t="shared" si="2"/>
        <v>2040</v>
      </c>
      <c r="B31" s="20">
        <v>2091.0513292275177</v>
      </c>
      <c r="C31" s="21">
        <v>23357876.33641313</v>
      </c>
      <c r="D31" s="45">
        <f t="shared" si="1"/>
        <v>89.522322111438271</v>
      </c>
    </row>
    <row r="32" spans="1:4">
      <c r="A32" s="3">
        <f t="shared" si="2"/>
        <v>2041</v>
      </c>
      <c r="B32" s="20">
        <v>2129.7454562778457</v>
      </c>
      <c r="C32" s="21">
        <v>23682701.620711345</v>
      </c>
      <c r="D32" s="45">
        <f t="shared" si="1"/>
        <v>89.928315206036686</v>
      </c>
    </row>
    <row r="33" spans="1:4">
      <c r="A33" s="3">
        <f t="shared" si="2"/>
        <v>2042</v>
      </c>
      <c r="B33" s="20">
        <v>2402.4955497045671</v>
      </c>
      <c r="C33" s="21">
        <v>24050913.427219946</v>
      </c>
      <c r="D33" s="45">
        <f t="shared" si="1"/>
        <v>99.892070917585613</v>
      </c>
    </row>
    <row r="35" spans="1:4">
      <c r="A35" s="3">
        <f>A7+1</f>
        <v>2</v>
      </c>
      <c r="B35" s="3" t="str">
        <f ca="1">OFFSET(Portfolios!$B$8,A35,0)</f>
        <v>CEP Portfolio-Pathway 2</v>
      </c>
    </row>
    <row r="36" spans="1:4" ht="60">
      <c r="B36" s="54" t="s">
        <v>173</v>
      </c>
      <c r="C36" s="54" t="s">
        <v>174</v>
      </c>
      <c r="D36" s="54" t="s">
        <v>175</v>
      </c>
    </row>
    <row r="37" spans="1:4">
      <c r="A37" s="51" t="s">
        <v>5</v>
      </c>
      <c r="B37" s="54" t="s">
        <v>176</v>
      </c>
      <c r="C37" s="54" t="s">
        <v>111</v>
      </c>
      <c r="D37" s="54" t="s">
        <v>177</v>
      </c>
    </row>
    <row r="38" spans="1:4">
      <c r="A38" s="3">
        <f t="shared" ref="A38:A40" si="3">A39-1</f>
        <v>2019</v>
      </c>
      <c r="B38" s="39" t="s">
        <v>88</v>
      </c>
      <c r="C38" s="18">
        <v>13088664</v>
      </c>
      <c r="D38" s="44" t="s">
        <v>88</v>
      </c>
    </row>
    <row r="39" spans="1:4">
      <c r="A39" s="3">
        <f t="shared" si="3"/>
        <v>2020</v>
      </c>
      <c r="B39" s="39" t="s">
        <v>88</v>
      </c>
      <c r="C39" s="18">
        <v>12993459.205</v>
      </c>
      <c r="D39" s="44" t="s">
        <v>88</v>
      </c>
    </row>
    <row r="40" spans="1:4">
      <c r="A40" s="3">
        <f t="shared" si="3"/>
        <v>2021</v>
      </c>
      <c r="B40" s="39" t="s">
        <v>88</v>
      </c>
      <c r="C40" s="18">
        <v>13510323.448000001</v>
      </c>
      <c r="D40" s="44" t="s">
        <v>88</v>
      </c>
    </row>
    <row r="41" spans="1:4">
      <c r="A41" s="3">
        <f>A42-1</f>
        <v>2022</v>
      </c>
      <c r="B41" s="39" t="s">
        <v>88</v>
      </c>
      <c r="C41" s="18">
        <v>13700592.141000001</v>
      </c>
      <c r="D41" s="44" t="s">
        <v>88</v>
      </c>
    </row>
    <row r="42" spans="1:4">
      <c r="A42" s="3">
        <v>2023</v>
      </c>
      <c r="B42" s="20">
        <v>314.59929289764597</v>
      </c>
      <c r="C42" s="21">
        <v>14506597.189634986</v>
      </c>
      <c r="D42" s="45">
        <f t="shared" ref="D42:D61" si="4">B42*1000000/C42</f>
        <v>21.686636003268102</v>
      </c>
    </row>
    <row r="43" spans="1:4">
      <c r="A43" s="3">
        <f>A42+1</f>
        <v>2024</v>
      </c>
      <c r="B43" s="20">
        <v>491.78583303105529</v>
      </c>
      <c r="C43" s="21">
        <v>16307041.051448273</v>
      </c>
      <c r="D43" s="45">
        <f t="shared" si="4"/>
        <v>30.157882811448399</v>
      </c>
    </row>
    <row r="44" spans="1:4">
      <c r="A44" s="3">
        <f t="shared" ref="A44:A61" si="5">A43+1</f>
        <v>2025</v>
      </c>
      <c r="B44" s="20">
        <v>505.065072701502</v>
      </c>
      <c r="C44" s="21">
        <v>17360432.515944678</v>
      </c>
      <c r="D44" s="45">
        <f t="shared" si="4"/>
        <v>29.092885343589529</v>
      </c>
    </row>
    <row r="45" spans="1:4">
      <c r="A45" s="3">
        <f t="shared" si="5"/>
        <v>2026</v>
      </c>
      <c r="B45" s="20">
        <v>869.0258448568618</v>
      </c>
      <c r="C45" s="21">
        <v>17873416.243536439</v>
      </c>
      <c r="D45" s="45">
        <f t="shared" si="4"/>
        <v>48.621138399947888</v>
      </c>
    </row>
    <row r="46" spans="1:4">
      <c r="A46" s="3">
        <f t="shared" si="5"/>
        <v>2027</v>
      </c>
      <c r="B46" s="20">
        <v>925.38224989514242</v>
      </c>
      <c r="C46" s="21">
        <v>18909955.188292269</v>
      </c>
      <c r="D46" s="45">
        <f t="shared" si="4"/>
        <v>48.936247636804282</v>
      </c>
    </row>
    <row r="47" spans="1:4">
      <c r="A47" s="3">
        <f t="shared" si="5"/>
        <v>2028</v>
      </c>
      <c r="B47" s="20">
        <v>1171.6995217961094</v>
      </c>
      <c r="C47" s="21">
        <v>20294419.938499603</v>
      </c>
      <c r="D47" s="45">
        <f t="shared" si="4"/>
        <v>57.735058471581766</v>
      </c>
    </row>
    <row r="48" spans="1:4">
      <c r="A48" s="3">
        <f t="shared" si="5"/>
        <v>2029</v>
      </c>
      <c r="B48" s="20">
        <v>1222.5125823339158</v>
      </c>
      <c r="C48" s="21">
        <v>20625973.161064591</v>
      </c>
      <c r="D48" s="45">
        <f t="shared" si="4"/>
        <v>59.270540729764861</v>
      </c>
    </row>
    <row r="49" spans="1:4">
      <c r="A49" s="3">
        <f t="shared" si="5"/>
        <v>2030</v>
      </c>
      <c r="B49" s="20">
        <v>1145.703576862355</v>
      </c>
      <c r="C49" s="21">
        <v>20598436.004271433</v>
      </c>
      <c r="D49" s="45">
        <f t="shared" si="4"/>
        <v>55.620901345363016</v>
      </c>
    </row>
    <row r="50" spans="1:4">
      <c r="A50" s="3">
        <f t="shared" si="5"/>
        <v>2031</v>
      </c>
      <c r="B50" s="20">
        <v>1272.7369155361093</v>
      </c>
      <c r="C50" s="21">
        <v>21152414.344865248</v>
      </c>
      <c r="D50" s="45">
        <f t="shared" si="4"/>
        <v>60.16981772319842</v>
      </c>
    </row>
    <row r="51" spans="1:4">
      <c r="A51" s="3">
        <f t="shared" si="5"/>
        <v>2032</v>
      </c>
      <c r="B51" s="20">
        <v>1288.8753943735937</v>
      </c>
      <c r="C51" s="21">
        <v>21356001.675222646</v>
      </c>
      <c r="D51" s="45">
        <f t="shared" si="4"/>
        <v>60.351905472500235</v>
      </c>
    </row>
    <row r="52" spans="1:4">
      <c r="A52" s="3">
        <f t="shared" si="5"/>
        <v>2033</v>
      </c>
      <c r="B52" s="20">
        <v>1314.1266541535201</v>
      </c>
      <c r="C52" s="21">
        <v>21492223.465844043</v>
      </c>
      <c r="D52" s="45">
        <f t="shared" si="4"/>
        <v>61.144285803744864</v>
      </c>
    </row>
    <row r="53" spans="1:4">
      <c r="A53" s="3">
        <f t="shared" si="5"/>
        <v>2034</v>
      </c>
      <c r="B53" s="20">
        <v>1408.0264829204593</v>
      </c>
      <c r="C53" s="21">
        <v>21677526.743869916</v>
      </c>
      <c r="D53" s="45">
        <f t="shared" si="4"/>
        <v>64.953280858879737</v>
      </c>
    </row>
    <row r="54" spans="1:4">
      <c r="A54" s="3">
        <f t="shared" si="5"/>
        <v>2035</v>
      </c>
      <c r="B54" s="20">
        <v>1433.182907718319</v>
      </c>
      <c r="C54" s="21">
        <v>21895711.052860398</v>
      </c>
      <c r="D54" s="45">
        <f t="shared" si="4"/>
        <v>65.45496075730739</v>
      </c>
    </row>
    <row r="55" spans="1:4">
      <c r="A55" s="3">
        <f t="shared" si="5"/>
        <v>2036</v>
      </c>
      <c r="B55" s="20">
        <v>1571.6918096387606</v>
      </c>
      <c r="C55" s="21">
        <v>22180064.903355803</v>
      </c>
      <c r="D55" s="45">
        <f t="shared" si="4"/>
        <v>70.860559537901366</v>
      </c>
    </row>
    <row r="56" spans="1:4">
      <c r="A56" s="3">
        <f t="shared" si="5"/>
        <v>2037</v>
      </c>
      <c r="B56" s="20">
        <v>1653.3998364958925</v>
      </c>
      <c r="C56" s="21">
        <v>22410957.169257902</v>
      </c>
      <c r="D56" s="45">
        <f t="shared" si="4"/>
        <v>73.776404283344661</v>
      </c>
    </row>
    <row r="57" spans="1:4">
      <c r="A57" s="3">
        <f t="shared" si="5"/>
        <v>2038</v>
      </c>
      <c r="B57" s="20">
        <v>1786.1989393152028</v>
      </c>
      <c r="C57" s="21">
        <v>22705996.381443631</v>
      </c>
      <c r="D57" s="45">
        <f t="shared" si="4"/>
        <v>78.666397603012285</v>
      </c>
    </row>
    <row r="58" spans="1:4">
      <c r="A58" s="3">
        <f t="shared" si="5"/>
        <v>2039</v>
      </c>
      <c r="B58" s="20">
        <v>1908.4674245637304</v>
      </c>
      <c r="C58" s="21">
        <v>23013902.851294067</v>
      </c>
      <c r="D58" s="45">
        <f t="shared" si="4"/>
        <v>82.926717684324359</v>
      </c>
    </row>
    <row r="59" spans="1:4">
      <c r="A59" s="3">
        <f t="shared" si="5"/>
        <v>2040</v>
      </c>
      <c r="B59" s="20">
        <v>2045.2184586478991</v>
      </c>
      <c r="C59" s="21">
        <v>23357876.33641313</v>
      </c>
      <c r="D59" s="45">
        <f t="shared" si="4"/>
        <v>87.56012015782278</v>
      </c>
    </row>
    <row r="60" spans="1:4">
      <c r="A60" s="3">
        <f t="shared" si="5"/>
        <v>2041</v>
      </c>
      <c r="B60" s="20">
        <v>2082.4879822706644</v>
      </c>
      <c r="C60" s="21">
        <v>23682701.620711345</v>
      </c>
      <c r="D60" s="45">
        <f t="shared" si="4"/>
        <v>87.932872508491869</v>
      </c>
    </row>
    <row r="61" spans="1:4">
      <c r="A61" s="3">
        <f t="shared" si="5"/>
        <v>2042</v>
      </c>
      <c r="B61" s="20">
        <v>2316.1115646359044</v>
      </c>
      <c r="C61" s="21">
        <v>24050913.427219946</v>
      </c>
      <c r="D61" s="45">
        <f t="shared" si="4"/>
        <v>96.300357641078776</v>
      </c>
    </row>
    <row r="63" spans="1:4">
      <c r="A63" s="3">
        <f>A35+1</f>
        <v>3</v>
      </c>
      <c r="B63" s="3" t="str">
        <f ca="1">OFFSET(Portfolios!$B$8,A63,0)</f>
        <v>CEP Portfolio 2020 protocol</v>
      </c>
    </row>
    <row r="64" spans="1:4" ht="60">
      <c r="B64" s="54" t="s">
        <v>173</v>
      </c>
      <c r="C64" s="54" t="s">
        <v>174</v>
      </c>
      <c r="D64" s="54" t="s">
        <v>175</v>
      </c>
    </row>
    <row r="65" spans="1:4">
      <c r="A65" s="51" t="s">
        <v>5</v>
      </c>
      <c r="B65" s="54" t="s">
        <v>176</v>
      </c>
      <c r="C65" s="54" t="s">
        <v>111</v>
      </c>
      <c r="D65" s="54" t="s">
        <v>177</v>
      </c>
    </row>
    <row r="66" spans="1:4">
      <c r="A66" s="3">
        <f t="shared" ref="A66:A68" si="6">A67-1</f>
        <v>2019</v>
      </c>
      <c r="B66" s="39" t="s">
        <v>88</v>
      </c>
      <c r="C66" s="18">
        <v>13088664</v>
      </c>
      <c r="D66" s="44" t="s">
        <v>88</v>
      </c>
    </row>
    <row r="67" spans="1:4">
      <c r="A67" s="3">
        <f t="shared" si="6"/>
        <v>2020</v>
      </c>
      <c r="B67" s="39" t="s">
        <v>88</v>
      </c>
      <c r="C67" s="18">
        <v>12993459.205</v>
      </c>
      <c r="D67" s="44" t="s">
        <v>88</v>
      </c>
    </row>
    <row r="68" spans="1:4">
      <c r="A68" s="3">
        <f t="shared" si="6"/>
        <v>2021</v>
      </c>
      <c r="B68" s="39" t="s">
        <v>88</v>
      </c>
      <c r="C68" s="18">
        <v>13510323.448000001</v>
      </c>
      <c r="D68" s="44" t="s">
        <v>88</v>
      </c>
    </row>
    <row r="69" spans="1:4">
      <c r="A69" s="3">
        <f>A70-1</f>
        <v>2022</v>
      </c>
      <c r="B69" s="39" t="s">
        <v>88</v>
      </c>
      <c r="C69" s="18">
        <v>13700592.141000001</v>
      </c>
      <c r="D69" s="44" t="s">
        <v>88</v>
      </c>
    </row>
    <row r="70" spans="1:4">
      <c r="A70" s="3">
        <v>2023</v>
      </c>
      <c r="B70" s="22">
        <v>333.05237704165671</v>
      </c>
      <c r="C70" s="23">
        <v>14506597.189634986</v>
      </c>
      <c r="D70" s="46">
        <f t="shared" ref="D70:D89" si="7">B70*1000000/C70</f>
        <v>22.958683741465144</v>
      </c>
    </row>
    <row r="71" spans="1:4">
      <c r="A71" s="3">
        <f>A70+1</f>
        <v>2024</v>
      </c>
      <c r="B71" s="22">
        <v>536.3922847107483</v>
      </c>
      <c r="C71" s="23">
        <v>16307041.051448273</v>
      </c>
      <c r="D71" s="46">
        <f t="shared" si="7"/>
        <v>32.89329333374738</v>
      </c>
    </row>
    <row r="72" spans="1:4">
      <c r="A72" s="3">
        <f t="shared" ref="A72:A89" si="8">A71+1</f>
        <v>2025</v>
      </c>
      <c r="B72" s="22">
        <v>570.03256834157048</v>
      </c>
      <c r="C72" s="23">
        <v>17360432.515944678</v>
      </c>
      <c r="D72" s="46">
        <f t="shared" si="7"/>
        <v>32.835159367027543</v>
      </c>
    </row>
    <row r="73" spans="1:4">
      <c r="A73" s="3">
        <f t="shared" si="8"/>
        <v>2026</v>
      </c>
      <c r="B73" s="22">
        <v>789.02502856858325</v>
      </c>
      <c r="C73" s="23">
        <v>17873416.243536439</v>
      </c>
      <c r="D73" s="46">
        <f t="shared" si="7"/>
        <v>44.145171679416251</v>
      </c>
    </row>
    <row r="74" spans="1:4">
      <c r="A74" s="3">
        <f t="shared" si="8"/>
        <v>2027</v>
      </c>
      <c r="B74" s="22">
        <v>883.54334313610491</v>
      </c>
      <c r="C74" s="23">
        <v>18909955.188292269</v>
      </c>
      <c r="D74" s="46">
        <f t="shared" si="7"/>
        <v>46.723714273164099</v>
      </c>
    </row>
    <row r="75" spans="1:4">
      <c r="A75" s="3">
        <f t="shared" si="8"/>
        <v>2028</v>
      </c>
      <c r="B75" s="22">
        <v>1076.3542047256128</v>
      </c>
      <c r="C75" s="23">
        <v>20294419.938499603</v>
      </c>
      <c r="D75" s="46">
        <f t="shared" si="7"/>
        <v>53.036953408247513</v>
      </c>
    </row>
    <row r="76" spans="1:4">
      <c r="A76" s="3">
        <f t="shared" si="8"/>
        <v>2029</v>
      </c>
      <c r="B76" s="22">
        <v>1127.8235787264953</v>
      </c>
      <c r="C76" s="23">
        <v>20625973.161064591</v>
      </c>
      <c r="D76" s="46">
        <f t="shared" si="7"/>
        <v>54.679775345362842</v>
      </c>
    </row>
    <row r="77" spans="1:4">
      <c r="A77" s="3">
        <f t="shared" si="8"/>
        <v>2030</v>
      </c>
      <c r="B77" s="22">
        <v>1109.2383049921671</v>
      </c>
      <c r="C77" s="23">
        <v>20598436.004271433</v>
      </c>
      <c r="D77" s="46">
        <f t="shared" si="7"/>
        <v>53.850608112292981</v>
      </c>
    </row>
    <row r="78" spans="1:4">
      <c r="A78" s="3">
        <f t="shared" si="8"/>
        <v>2031</v>
      </c>
      <c r="B78" s="22">
        <v>1251.5825324787081</v>
      </c>
      <c r="C78" s="23">
        <v>21152414.344865248</v>
      </c>
      <c r="D78" s="46">
        <f t="shared" si="7"/>
        <v>59.169724650487943</v>
      </c>
    </row>
    <row r="79" spans="1:4">
      <c r="A79" s="3">
        <f t="shared" si="8"/>
        <v>2032</v>
      </c>
      <c r="B79" s="22">
        <v>1213.644102031094</v>
      </c>
      <c r="C79" s="23">
        <v>21356001.675222646</v>
      </c>
      <c r="D79" s="46">
        <f t="shared" si="7"/>
        <v>56.829181814457847</v>
      </c>
    </row>
    <row r="80" spans="1:4">
      <c r="A80" s="3">
        <f t="shared" si="8"/>
        <v>2033</v>
      </c>
      <c r="B80" s="22">
        <v>1229.9483425195913</v>
      </c>
      <c r="C80" s="23">
        <v>21492223.465844043</v>
      </c>
      <c r="D80" s="46">
        <f t="shared" si="7"/>
        <v>57.227598832398833</v>
      </c>
    </row>
    <row r="81" spans="1:4">
      <c r="A81" s="3">
        <f t="shared" si="8"/>
        <v>2034</v>
      </c>
      <c r="B81" s="22">
        <v>1319.6002393124406</v>
      </c>
      <c r="C81" s="23">
        <v>21677526.743869916</v>
      </c>
      <c r="D81" s="46">
        <f t="shared" si="7"/>
        <v>60.87411423379303</v>
      </c>
    </row>
    <row r="82" spans="1:4">
      <c r="A82" s="3">
        <f t="shared" si="8"/>
        <v>2035</v>
      </c>
      <c r="B82" s="22">
        <v>1356.5857624578359</v>
      </c>
      <c r="C82" s="23">
        <v>21895711.052860398</v>
      </c>
      <c r="D82" s="46">
        <f t="shared" si="7"/>
        <v>61.956689106043676</v>
      </c>
    </row>
    <row r="83" spans="1:4">
      <c r="A83" s="3">
        <f t="shared" si="8"/>
        <v>2036</v>
      </c>
      <c r="B83" s="22">
        <v>1489.293659982397</v>
      </c>
      <c r="C83" s="23">
        <v>22180064.903355803</v>
      </c>
      <c r="D83" s="46">
        <f t="shared" si="7"/>
        <v>67.145595221277716</v>
      </c>
    </row>
    <row r="84" spans="1:4">
      <c r="A84" s="3">
        <f t="shared" si="8"/>
        <v>2037</v>
      </c>
      <c r="B84" s="22">
        <v>1644.963870107295</v>
      </c>
      <c r="C84" s="23">
        <v>22410957.169257902</v>
      </c>
      <c r="D84" s="46">
        <f t="shared" si="7"/>
        <v>73.399982771095765</v>
      </c>
    </row>
    <row r="85" spans="1:4">
      <c r="A85" s="3">
        <f t="shared" si="8"/>
        <v>2038</v>
      </c>
      <c r="B85" s="22">
        <v>1740.6253018286109</v>
      </c>
      <c r="C85" s="23">
        <v>22705996.381443631</v>
      </c>
      <c r="D85" s="46">
        <f t="shared" si="7"/>
        <v>76.659278570621495</v>
      </c>
    </row>
    <row r="86" spans="1:4">
      <c r="A86" s="3">
        <f t="shared" si="8"/>
        <v>2039</v>
      </c>
      <c r="B86" s="22">
        <v>1843.8368701976888</v>
      </c>
      <c r="C86" s="23">
        <v>23013902.851294067</v>
      </c>
      <c r="D86" s="46">
        <f t="shared" si="7"/>
        <v>80.118391135643918</v>
      </c>
    </row>
    <row r="87" spans="1:4">
      <c r="A87" s="3">
        <f t="shared" si="8"/>
        <v>2040</v>
      </c>
      <c r="B87" s="22">
        <v>1846.5458128844148</v>
      </c>
      <c r="C87" s="23">
        <v>23357876.33641313</v>
      </c>
      <c r="D87" s="46">
        <f t="shared" si="7"/>
        <v>79.054524747431429</v>
      </c>
    </row>
    <row r="88" spans="1:4">
      <c r="A88" s="3">
        <f t="shared" si="8"/>
        <v>2041</v>
      </c>
      <c r="B88" s="22">
        <v>1880.7301534288999</v>
      </c>
      <c r="C88" s="23">
        <v>23682701.620711345</v>
      </c>
      <c r="D88" s="46">
        <f t="shared" si="7"/>
        <v>79.413665870963641</v>
      </c>
    </row>
    <row r="89" spans="1:4">
      <c r="A89" s="3">
        <f t="shared" si="8"/>
        <v>2042</v>
      </c>
      <c r="B89" s="22">
        <v>2149.5512560211901</v>
      </c>
      <c r="C89" s="23">
        <v>24050913.427219946</v>
      </c>
      <c r="D89" s="46">
        <f t="shared" si="7"/>
        <v>89.375036109373141</v>
      </c>
    </row>
    <row r="91" spans="1:4">
      <c r="A91" s="3">
        <f>A63+1</f>
        <v>4</v>
      </c>
      <c r="B91" s="3" t="str">
        <f ca="1">OFFSET(Portfolios!$B$8,A91,0)</f>
        <v>2023 IRP Preferred Portfolio (May) 2020 Protocol</v>
      </c>
    </row>
    <row r="92" spans="1:4" ht="60">
      <c r="B92" s="54" t="s">
        <v>173</v>
      </c>
      <c r="C92" s="54" t="s">
        <v>174</v>
      </c>
      <c r="D92" s="54" t="s">
        <v>175</v>
      </c>
    </row>
    <row r="93" spans="1:4">
      <c r="A93" s="51" t="s">
        <v>5</v>
      </c>
      <c r="B93" s="54" t="s">
        <v>176</v>
      </c>
      <c r="C93" s="54" t="s">
        <v>111</v>
      </c>
      <c r="D93" s="54" t="s">
        <v>177</v>
      </c>
    </row>
    <row r="94" spans="1:4">
      <c r="A94" s="3">
        <f t="shared" ref="A94:A96" si="9">A95-1</f>
        <v>2019</v>
      </c>
      <c r="B94" s="39" t="s">
        <v>88</v>
      </c>
      <c r="C94" s="18">
        <v>13088664</v>
      </c>
      <c r="D94" s="44" t="s">
        <v>88</v>
      </c>
    </row>
    <row r="95" spans="1:4">
      <c r="A95" s="3">
        <f t="shared" si="9"/>
        <v>2020</v>
      </c>
      <c r="B95" s="39" t="s">
        <v>88</v>
      </c>
      <c r="C95" s="18">
        <v>12993459.205</v>
      </c>
      <c r="D95" s="44" t="s">
        <v>88</v>
      </c>
    </row>
    <row r="96" spans="1:4">
      <c r="A96" s="3">
        <f t="shared" si="9"/>
        <v>2021</v>
      </c>
      <c r="B96" s="39" t="s">
        <v>88</v>
      </c>
      <c r="C96" s="18">
        <v>13510323.448000001</v>
      </c>
      <c r="D96" s="44" t="s">
        <v>88</v>
      </c>
    </row>
    <row r="97" spans="1:4">
      <c r="A97" s="3">
        <f>A98-1</f>
        <v>2022</v>
      </c>
      <c r="B97" s="39" t="s">
        <v>88</v>
      </c>
      <c r="C97" s="18">
        <v>13700592.141000001</v>
      </c>
      <c r="D97" s="44" t="s">
        <v>88</v>
      </c>
    </row>
    <row r="98" spans="1:4">
      <c r="A98" s="3">
        <v>2023</v>
      </c>
      <c r="B98" s="20">
        <v>331.00724873679394</v>
      </c>
      <c r="C98" s="21">
        <v>14506597.189634986</v>
      </c>
      <c r="D98" s="45">
        <f t="shared" ref="D98:D117" si="10">B98*1000000/C98</f>
        <v>22.817704552608639</v>
      </c>
    </row>
    <row r="99" spans="1:4">
      <c r="A99" s="3">
        <f>A98+1</f>
        <v>2024</v>
      </c>
      <c r="B99" s="20">
        <v>534.50669459907135</v>
      </c>
      <c r="C99" s="21">
        <v>16307041.051448273</v>
      </c>
      <c r="D99" s="45">
        <f t="shared" si="10"/>
        <v>32.77766290725075</v>
      </c>
    </row>
    <row r="100" spans="1:4">
      <c r="A100" s="3">
        <f t="shared" ref="A100:A117" si="11">A99+1</f>
        <v>2025</v>
      </c>
      <c r="B100" s="20">
        <v>568.92401742659229</v>
      </c>
      <c r="C100" s="21">
        <v>17360432.515944678</v>
      </c>
      <c r="D100" s="45">
        <f t="shared" si="10"/>
        <v>32.771304338418084</v>
      </c>
    </row>
    <row r="101" spans="1:4">
      <c r="A101" s="3">
        <f t="shared" si="11"/>
        <v>2026</v>
      </c>
      <c r="B101" s="20">
        <v>784.95577465064878</v>
      </c>
      <c r="C101" s="21">
        <v>17873416.243536439</v>
      </c>
      <c r="D101" s="45">
        <f t="shared" si="10"/>
        <v>43.917500938552379</v>
      </c>
    </row>
    <row r="102" spans="1:4">
      <c r="A102" s="3">
        <f t="shared" si="11"/>
        <v>2027</v>
      </c>
      <c r="B102" s="20">
        <v>879.32616204958936</v>
      </c>
      <c r="C102" s="21">
        <v>18909955.188292269</v>
      </c>
      <c r="D102" s="45">
        <f t="shared" si="10"/>
        <v>46.500700466704814</v>
      </c>
    </row>
    <row r="103" spans="1:4">
      <c r="A103" s="3">
        <f t="shared" si="11"/>
        <v>2028</v>
      </c>
      <c r="B103" s="20">
        <v>1073.8317105235508</v>
      </c>
      <c r="C103" s="21">
        <v>20294419.938499603</v>
      </c>
      <c r="D103" s="45">
        <f t="shared" si="10"/>
        <v>52.912658443931889</v>
      </c>
    </row>
    <row r="104" spans="1:4">
      <c r="A104" s="3">
        <f t="shared" si="11"/>
        <v>2029</v>
      </c>
      <c r="B104" s="20">
        <v>1120.0769908575278</v>
      </c>
      <c r="C104" s="21">
        <v>20625973.161064591</v>
      </c>
      <c r="D104" s="45">
        <f t="shared" si="10"/>
        <v>54.304200927202018</v>
      </c>
    </row>
    <row r="105" spans="1:4">
      <c r="A105" s="3">
        <f t="shared" si="11"/>
        <v>2030</v>
      </c>
      <c r="B105" s="20">
        <v>1077.7622605280726</v>
      </c>
      <c r="C105" s="21">
        <v>20598436.004271433</v>
      </c>
      <c r="D105" s="45">
        <f t="shared" si="10"/>
        <v>52.322528773766145</v>
      </c>
    </row>
    <row r="106" spans="1:4">
      <c r="A106" s="3">
        <f t="shared" si="11"/>
        <v>2031</v>
      </c>
      <c r="B106" s="20">
        <v>1221.7696798495726</v>
      </c>
      <c r="C106" s="21">
        <v>21152414.344865248</v>
      </c>
      <c r="D106" s="45">
        <f t="shared" si="10"/>
        <v>57.760294400915868</v>
      </c>
    </row>
    <row r="107" spans="1:4">
      <c r="A107" s="3">
        <f t="shared" si="11"/>
        <v>2032</v>
      </c>
      <c r="B107" s="20">
        <v>1176.5607063705131</v>
      </c>
      <c r="C107" s="21">
        <v>21356001.675222646</v>
      </c>
      <c r="D107" s="45">
        <f t="shared" si="10"/>
        <v>55.092742745734355</v>
      </c>
    </row>
    <row r="108" spans="1:4">
      <c r="A108" s="3">
        <f t="shared" si="11"/>
        <v>2033</v>
      </c>
      <c r="B108" s="20">
        <v>1187.6405588633777</v>
      </c>
      <c r="C108" s="21">
        <v>21492223.465844043</v>
      </c>
      <c r="D108" s="45">
        <f t="shared" si="10"/>
        <v>55.259082930661165</v>
      </c>
    </row>
    <row r="109" spans="1:4">
      <c r="A109" s="3">
        <f t="shared" si="11"/>
        <v>2034</v>
      </c>
      <c r="B109" s="20">
        <v>1279.3360355097543</v>
      </c>
      <c r="C109" s="21">
        <v>21677526.743869916</v>
      </c>
      <c r="D109" s="45">
        <f t="shared" si="10"/>
        <v>59.01669736708002</v>
      </c>
    </row>
    <row r="110" spans="1:4">
      <c r="A110" s="3">
        <f t="shared" si="11"/>
        <v>2035</v>
      </c>
      <c r="B110" s="20">
        <v>1316.3091825925476</v>
      </c>
      <c r="C110" s="21">
        <v>21895711.052860398</v>
      </c>
      <c r="D110" s="45">
        <f t="shared" si="10"/>
        <v>60.117215623403496</v>
      </c>
    </row>
    <row r="111" spans="1:4">
      <c r="A111" s="3">
        <f t="shared" si="11"/>
        <v>2036</v>
      </c>
      <c r="B111" s="20">
        <v>1451.8791160400096</v>
      </c>
      <c r="C111" s="21">
        <v>22180064.903355803</v>
      </c>
      <c r="D111" s="45">
        <f t="shared" si="10"/>
        <v>65.45874064689248</v>
      </c>
    </row>
    <row r="112" spans="1:4">
      <c r="A112" s="3">
        <f t="shared" si="11"/>
        <v>2037</v>
      </c>
      <c r="B112" s="20">
        <v>1610.0396128584755</v>
      </c>
      <c r="C112" s="21">
        <v>22410957.169257902</v>
      </c>
      <c r="D112" s="45">
        <f t="shared" si="10"/>
        <v>71.841626428479273</v>
      </c>
    </row>
    <row r="113" spans="1:4">
      <c r="A113" s="3">
        <f t="shared" si="11"/>
        <v>2038</v>
      </c>
      <c r="B113" s="20">
        <v>1706.8631092143723</v>
      </c>
      <c r="C113" s="21">
        <v>22705996.381443631</v>
      </c>
      <c r="D113" s="45">
        <f t="shared" si="10"/>
        <v>75.172350093797178</v>
      </c>
    </row>
    <row r="114" spans="1:4">
      <c r="A114" s="3">
        <f t="shared" si="11"/>
        <v>2039</v>
      </c>
      <c r="B114" s="20">
        <v>1811.0306202621955</v>
      </c>
      <c r="C114" s="21">
        <v>23013902.851294067</v>
      </c>
      <c r="D114" s="45">
        <f t="shared" si="10"/>
        <v>78.69289411553946</v>
      </c>
    </row>
    <row r="115" spans="1:4">
      <c r="A115" s="3">
        <f t="shared" si="11"/>
        <v>2040</v>
      </c>
      <c r="B115" s="20">
        <v>1752.101608405025</v>
      </c>
      <c r="C115" s="21">
        <v>23357876.33641313</v>
      </c>
      <c r="D115" s="45">
        <f t="shared" si="10"/>
        <v>75.011168959467156</v>
      </c>
    </row>
    <row r="116" spans="1:4">
      <c r="A116" s="3">
        <f t="shared" si="11"/>
        <v>2041</v>
      </c>
      <c r="B116" s="20">
        <v>1785.7533334463828</v>
      </c>
      <c r="C116" s="21">
        <v>23682701.620711345</v>
      </c>
      <c r="D116" s="45">
        <f t="shared" si="10"/>
        <v>75.403277972504597</v>
      </c>
    </row>
    <row r="117" spans="1:4">
      <c r="A117" s="3">
        <f t="shared" si="11"/>
        <v>2042</v>
      </c>
      <c r="B117" s="20">
        <v>2028.4824856543171</v>
      </c>
      <c r="C117" s="21">
        <v>24050913.427219946</v>
      </c>
      <c r="D117" s="45">
        <f t="shared" si="10"/>
        <v>84.341182790943591</v>
      </c>
    </row>
    <row r="119" spans="1:4">
      <c r="A119" s="3">
        <f>A91+1</f>
        <v>5</v>
      </c>
      <c r="B119" s="3" t="str">
        <f ca="1">OFFSET(Portfolios!$B$8,A119,0)</f>
        <v>CBRE Scenario-Pathway 1</v>
      </c>
    </row>
    <row r="120" spans="1:4" ht="60">
      <c r="B120" s="54" t="s">
        <v>173</v>
      </c>
      <c r="C120" s="54" t="s">
        <v>174</v>
      </c>
      <c r="D120" s="54" t="s">
        <v>175</v>
      </c>
    </row>
    <row r="121" spans="1:4">
      <c r="A121" s="51" t="s">
        <v>5</v>
      </c>
      <c r="B121" s="54" t="s">
        <v>176</v>
      </c>
      <c r="C121" s="54" t="s">
        <v>111</v>
      </c>
      <c r="D121" s="54" t="s">
        <v>177</v>
      </c>
    </row>
    <row r="122" spans="1:4">
      <c r="A122" s="3">
        <f t="shared" ref="A122:A124" si="12">A123-1</f>
        <v>2019</v>
      </c>
      <c r="B122" s="39" t="s">
        <v>88</v>
      </c>
      <c r="C122" s="18">
        <v>13088664</v>
      </c>
      <c r="D122" s="44" t="s">
        <v>88</v>
      </c>
    </row>
    <row r="123" spans="1:4">
      <c r="A123" s="3">
        <f t="shared" si="12"/>
        <v>2020</v>
      </c>
      <c r="B123" s="39" t="s">
        <v>88</v>
      </c>
      <c r="C123" s="18">
        <v>12993459.205</v>
      </c>
      <c r="D123" s="44" t="s">
        <v>88</v>
      </c>
    </row>
    <row r="124" spans="1:4">
      <c r="A124" s="3">
        <f t="shared" si="12"/>
        <v>2021</v>
      </c>
      <c r="B124" s="39" t="s">
        <v>88</v>
      </c>
      <c r="C124" s="18">
        <v>13510323.448000001</v>
      </c>
      <c r="D124" s="44" t="s">
        <v>88</v>
      </c>
    </row>
    <row r="125" spans="1:4">
      <c r="A125" s="3">
        <f>A126-1</f>
        <v>2022</v>
      </c>
      <c r="B125" s="39" t="s">
        <v>88</v>
      </c>
      <c r="C125" s="18">
        <v>13700592.141000001</v>
      </c>
      <c r="D125" s="44" t="s">
        <v>88</v>
      </c>
    </row>
    <row r="126" spans="1:4">
      <c r="A126" s="3">
        <v>2023</v>
      </c>
      <c r="B126" s="20">
        <v>333.03574548999148</v>
      </c>
      <c r="C126" s="21">
        <v>14506597.189634986</v>
      </c>
      <c r="D126" s="45">
        <f t="shared" ref="D126:D145" si="13">B126*1000000/C126</f>
        <v>22.957537259526767</v>
      </c>
    </row>
    <row r="127" spans="1:4">
      <c r="A127" s="3">
        <f>A126+1</f>
        <v>2024</v>
      </c>
      <c r="B127" s="20">
        <v>539.55220113116661</v>
      </c>
      <c r="C127" s="21">
        <v>16307041.051448273</v>
      </c>
      <c r="D127" s="45">
        <f t="shared" si="13"/>
        <v>33.087069532044104</v>
      </c>
    </row>
    <row r="128" spans="1:4">
      <c r="A128" s="3">
        <f t="shared" ref="A128:A145" si="14">A127+1</f>
        <v>2025</v>
      </c>
      <c r="B128" s="20">
        <v>577.07152194820912</v>
      </c>
      <c r="C128" s="21">
        <v>17360432.515944678</v>
      </c>
      <c r="D128" s="45">
        <f t="shared" si="13"/>
        <v>33.240618943001458</v>
      </c>
    </row>
    <row r="129" spans="1:4">
      <c r="A129" s="3">
        <f t="shared" si="14"/>
        <v>2026</v>
      </c>
      <c r="B129" s="20">
        <v>799.97174958544201</v>
      </c>
      <c r="C129" s="21">
        <v>17873416.243536439</v>
      </c>
      <c r="D129" s="45">
        <f t="shared" si="13"/>
        <v>44.757629917265298</v>
      </c>
    </row>
    <row r="130" spans="1:4">
      <c r="A130" s="3">
        <f t="shared" si="14"/>
        <v>2027</v>
      </c>
      <c r="B130" s="20">
        <v>902.69918944121616</v>
      </c>
      <c r="C130" s="21">
        <v>18909955.188292269</v>
      </c>
      <c r="D130" s="45">
        <f t="shared" si="13"/>
        <v>47.736717535962477</v>
      </c>
    </row>
    <row r="131" spans="1:4">
      <c r="A131" s="3">
        <f t="shared" si="14"/>
        <v>2028</v>
      </c>
      <c r="B131" s="20">
        <v>1096.0467715876364</v>
      </c>
      <c r="C131" s="21">
        <v>20294419.938499603</v>
      </c>
      <c r="D131" s="45">
        <f t="shared" si="13"/>
        <v>54.007297321584289</v>
      </c>
    </row>
    <row r="132" spans="1:4">
      <c r="A132" s="3">
        <f t="shared" si="14"/>
        <v>2029</v>
      </c>
      <c r="B132" s="20">
        <v>1148.8746185936025</v>
      </c>
      <c r="C132" s="21">
        <v>20625973.161064591</v>
      </c>
      <c r="D132" s="45">
        <f t="shared" si="13"/>
        <v>55.700383667827104</v>
      </c>
    </row>
    <row r="133" spans="1:4">
      <c r="A133" s="3">
        <f t="shared" si="14"/>
        <v>2030</v>
      </c>
      <c r="B133" s="20">
        <v>1102.5732331894492</v>
      </c>
      <c r="C133" s="21">
        <v>20598436.004271433</v>
      </c>
      <c r="D133" s="45">
        <f t="shared" si="13"/>
        <v>53.527036371150309</v>
      </c>
    </row>
    <row r="134" spans="1:4">
      <c r="A134" s="3">
        <f t="shared" si="14"/>
        <v>2031</v>
      </c>
      <c r="B134" s="20">
        <v>1251.9601969783535</v>
      </c>
      <c r="C134" s="21">
        <v>21152414.344865248</v>
      </c>
      <c r="D134" s="45">
        <f t="shared" si="13"/>
        <v>59.187579089867207</v>
      </c>
    </row>
    <row r="135" spans="1:4">
      <c r="A135" s="3">
        <f t="shared" si="14"/>
        <v>2032</v>
      </c>
      <c r="B135" s="20">
        <v>1266.8638323414643</v>
      </c>
      <c r="C135" s="21">
        <v>21356001.675222646</v>
      </c>
      <c r="D135" s="45">
        <f t="shared" si="13"/>
        <v>59.321208698503092</v>
      </c>
    </row>
    <row r="136" spans="1:4">
      <c r="A136" s="3">
        <f t="shared" si="14"/>
        <v>2033</v>
      </c>
      <c r="B136" s="20">
        <v>1307.6071275562435</v>
      </c>
      <c r="C136" s="21">
        <v>21492223.465844043</v>
      </c>
      <c r="D136" s="45">
        <f t="shared" si="13"/>
        <v>60.840942289397105</v>
      </c>
    </row>
    <row r="137" spans="1:4">
      <c r="A137" s="3">
        <f t="shared" si="14"/>
        <v>2034</v>
      </c>
      <c r="B137" s="20">
        <v>1408.7019850342408</v>
      </c>
      <c r="C137" s="21">
        <v>21677526.743869916</v>
      </c>
      <c r="D137" s="45">
        <f t="shared" si="13"/>
        <v>64.984442260351528</v>
      </c>
    </row>
    <row r="138" spans="1:4">
      <c r="A138" s="3">
        <f t="shared" si="14"/>
        <v>2035</v>
      </c>
      <c r="B138" s="20">
        <v>1439.112802835115</v>
      </c>
      <c r="C138" s="21">
        <v>21895711.052860398</v>
      </c>
      <c r="D138" s="45">
        <f t="shared" si="13"/>
        <v>65.725785262731307</v>
      </c>
    </row>
    <row r="139" spans="1:4">
      <c r="A139" s="3">
        <f t="shared" si="14"/>
        <v>2036</v>
      </c>
      <c r="B139" s="20">
        <v>1570.0910882219976</v>
      </c>
      <c r="C139" s="21">
        <v>22180064.903355803</v>
      </c>
      <c r="D139" s="45">
        <f t="shared" si="13"/>
        <v>70.788390163116503</v>
      </c>
    </row>
    <row r="140" spans="1:4">
      <c r="A140" s="3">
        <f t="shared" si="14"/>
        <v>2037</v>
      </c>
      <c r="B140" s="20">
        <v>1668.5373620626222</v>
      </c>
      <c r="C140" s="21">
        <v>22410957.169257902</v>
      </c>
      <c r="D140" s="45">
        <f t="shared" si="13"/>
        <v>74.451856271066745</v>
      </c>
    </row>
    <row r="141" spans="1:4">
      <c r="A141" s="3">
        <f t="shared" si="14"/>
        <v>2038</v>
      </c>
      <c r="B141" s="20">
        <v>1819.7201708634432</v>
      </c>
      <c r="C141" s="21">
        <v>22705996.381443631</v>
      </c>
      <c r="D141" s="45">
        <f t="shared" si="13"/>
        <v>80.142713858203592</v>
      </c>
    </row>
    <row r="142" spans="1:4">
      <c r="A142" s="3">
        <f t="shared" si="14"/>
        <v>2039</v>
      </c>
      <c r="B142" s="20">
        <v>1963.1976108659567</v>
      </c>
      <c r="C142" s="21">
        <v>23013902.851294067</v>
      </c>
      <c r="D142" s="45">
        <f t="shared" si="13"/>
        <v>85.304853485794851</v>
      </c>
    </row>
    <row r="143" spans="1:4">
      <c r="A143" s="3">
        <f t="shared" si="14"/>
        <v>2040</v>
      </c>
      <c r="B143" s="20">
        <v>2096.7491933517517</v>
      </c>
      <c r="C143" s="21">
        <v>23357876.33641313</v>
      </c>
      <c r="D143" s="45">
        <f t="shared" si="13"/>
        <v>89.766259704144474</v>
      </c>
    </row>
    <row r="144" spans="1:4">
      <c r="A144" s="3">
        <f t="shared" si="14"/>
        <v>2041</v>
      </c>
      <c r="B144" s="20">
        <v>2134.5176891045503</v>
      </c>
      <c r="C144" s="21">
        <v>23682701.620711345</v>
      </c>
      <c r="D144" s="45">
        <f t="shared" si="13"/>
        <v>90.129822318828715</v>
      </c>
    </row>
    <row r="145" spans="1:4">
      <c r="A145" s="3">
        <f t="shared" si="14"/>
        <v>2042</v>
      </c>
      <c r="B145" s="20">
        <v>2407.8916446650787</v>
      </c>
      <c r="C145" s="21">
        <v>24050913.427219946</v>
      </c>
      <c r="D145" s="45">
        <f t="shared" si="13"/>
        <v>100.11643224909349</v>
      </c>
    </row>
    <row r="147" spans="1:4">
      <c r="A147" s="3">
        <f>A119+1</f>
        <v>6</v>
      </c>
      <c r="B147" s="3" t="str">
        <f ca="1">OFFSET(Portfolios!$B$8,A147,0)</f>
        <v>CBRE Scenario-Pathway 2</v>
      </c>
    </row>
    <row r="148" spans="1:4" ht="60">
      <c r="B148" s="54" t="s">
        <v>173</v>
      </c>
      <c r="C148" s="54" t="s">
        <v>174</v>
      </c>
      <c r="D148" s="54" t="s">
        <v>175</v>
      </c>
    </row>
    <row r="149" spans="1:4">
      <c r="A149" s="51" t="s">
        <v>5</v>
      </c>
      <c r="B149" s="54" t="s">
        <v>176</v>
      </c>
      <c r="C149" s="54" t="s">
        <v>111</v>
      </c>
      <c r="D149" s="54" t="s">
        <v>177</v>
      </c>
    </row>
    <row r="150" spans="1:4">
      <c r="A150" s="3">
        <f t="shared" ref="A150:A152" si="15">A151-1</f>
        <v>2019</v>
      </c>
      <c r="B150" s="39" t="s">
        <v>88</v>
      </c>
      <c r="C150" s="18">
        <v>13088664</v>
      </c>
      <c r="D150" s="44" t="s">
        <v>88</v>
      </c>
    </row>
    <row r="151" spans="1:4">
      <c r="A151" s="3">
        <f t="shared" si="15"/>
        <v>2020</v>
      </c>
      <c r="B151" s="39" t="s">
        <v>88</v>
      </c>
      <c r="C151" s="18">
        <v>12993459.205</v>
      </c>
      <c r="D151" s="44" t="s">
        <v>88</v>
      </c>
    </row>
    <row r="152" spans="1:4">
      <c r="A152" s="3">
        <f t="shared" si="15"/>
        <v>2021</v>
      </c>
      <c r="B152" s="39" t="s">
        <v>88</v>
      </c>
      <c r="C152" s="18">
        <v>13510323.448000001</v>
      </c>
      <c r="D152" s="44" t="s">
        <v>88</v>
      </c>
    </row>
    <row r="153" spans="1:4">
      <c r="A153" s="3">
        <f>A154-1</f>
        <v>2022</v>
      </c>
      <c r="B153" s="39" t="s">
        <v>88</v>
      </c>
      <c r="C153" s="18">
        <v>13700592.141000001</v>
      </c>
      <c r="D153" s="44" t="s">
        <v>88</v>
      </c>
    </row>
    <row r="154" spans="1:4">
      <c r="A154" s="3">
        <v>2023</v>
      </c>
      <c r="B154" s="20">
        <v>314.58056612340789</v>
      </c>
      <c r="C154" s="21">
        <v>14506597.189634986</v>
      </c>
      <c r="D154" s="45">
        <f t="shared" ref="D154:D173" si="16">B154*1000000/C154</f>
        <v>21.685345088934902</v>
      </c>
    </row>
    <row r="155" spans="1:4">
      <c r="A155" s="3">
        <f>A154+1</f>
        <v>2024</v>
      </c>
      <c r="B155" s="20">
        <v>494.97410579821394</v>
      </c>
      <c r="C155" s="21">
        <v>16307041.051448273</v>
      </c>
      <c r="D155" s="45">
        <f t="shared" si="16"/>
        <v>30.353397911772227</v>
      </c>
    </row>
    <row r="156" spans="1:4">
      <c r="A156" s="3">
        <f t="shared" ref="A156:A173" si="17">A155+1</f>
        <v>2025</v>
      </c>
      <c r="B156" s="20">
        <v>512.04570010665793</v>
      </c>
      <c r="C156" s="21">
        <v>17360432.515944678</v>
      </c>
      <c r="D156" s="45">
        <f t="shared" si="16"/>
        <v>29.494985199036364</v>
      </c>
    </row>
    <row r="157" spans="1:4">
      <c r="A157" s="3">
        <f t="shared" si="17"/>
        <v>2026</v>
      </c>
      <c r="B157" s="20">
        <v>880.00803650596936</v>
      </c>
      <c r="C157" s="21">
        <v>17873416.243536439</v>
      </c>
      <c r="D157" s="45">
        <f t="shared" si="16"/>
        <v>49.235581184666174</v>
      </c>
    </row>
    <row r="158" spans="1:4">
      <c r="A158" s="3">
        <f t="shared" si="17"/>
        <v>2027</v>
      </c>
      <c r="B158" s="20">
        <v>944.61084193797853</v>
      </c>
      <c r="C158" s="21">
        <v>18909955.188292269</v>
      </c>
      <c r="D158" s="45">
        <f t="shared" si="16"/>
        <v>49.953097854130078</v>
      </c>
    </row>
    <row r="159" spans="1:4">
      <c r="A159" s="3">
        <f t="shared" si="17"/>
        <v>2028</v>
      </c>
      <c r="B159" s="20">
        <v>1190.231759077117</v>
      </c>
      <c r="C159" s="21">
        <v>20294419.938499603</v>
      </c>
      <c r="D159" s="45">
        <f t="shared" si="16"/>
        <v>58.64822757605323</v>
      </c>
    </row>
    <row r="160" spans="1:4">
      <c r="A160" s="3">
        <f t="shared" si="17"/>
        <v>2029</v>
      </c>
      <c r="B160" s="20">
        <v>1243.5858739000068</v>
      </c>
      <c r="C160" s="21">
        <v>20625973.161064591</v>
      </c>
      <c r="D160" s="45">
        <f t="shared" si="16"/>
        <v>60.292227871580351</v>
      </c>
    </row>
    <row r="161" spans="1:4">
      <c r="A161" s="3">
        <f t="shared" si="17"/>
        <v>2030</v>
      </c>
      <c r="B161" s="20">
        <v>1159.7851102403247</v>
      </c>
      <c r="C161" s="21">
        <v>20598436.004271433</v>
      </c>
      <c r="D161" s="45">
        <f t="shared" si="16"/>
        <v>56.30452282881204</v>
      </c>
    </row>
    <row r="162" spans="1:4">
      <c r="A162" s="3">
        <f t="shared" si="17"/>
        <v>2031</v>
      </c>
      <c r="B162" s="20">
        <v>1287.6399404469719</v>
      </c>
      <c r="C162" s="21">
        <v>21152414.344865248</v>
      </c>
      <c r="D162" s="45">
        <f t="shared" si="16"/>
        <v>60.874372043470615</v>
      </c>
    </row>
    <row r="163" spans="1:4">
      <c r="A163" s="3">
        <f t="shared" si="17"/>
        <v>2032</v>
      </c>
      <c r="B163" s="20">
        <v>1304.3142329121556</v>
      </c>
      <c r="C163" s="21">
        <v>21356001.675222646</v>
      </c>
      <c r="D163" s="45">
        <f t="shared" si="16"/>
        <v>61.074832861875471</v>
      </c>
    </row>
    <row r="164" spans="1:4">
      <c r="A164" s="3">
        <f t="shared" si="17"/>
        <v>2033</v>
      </c>
      <c r="B164" s="20">
        <v>1329.9048356979415</v>
      </c>
      <c r="C164" s="21">
        <v>21492223.465844043</v>
      </c>
      <c r="D164" s="45">
        <f t="shared" si="16"/>
        <v>61.878420248675447</v>
      </c>
    </row>
    <row r="165" spans="1:4">
      <c r="A165" s="3">
        <f t="shared" si="17"/>
        <v>2034</v>
      </c>
      <c r="B165" s="20">
        <v>1423.6625077731567</v>
      </c>
      <c r="C165" s="21">
        <v>21677526.743869916</v>
      </c>
      <c r="D165" s="45">
        <f t="shared" si="16"/>
        <v>65.674582003491125</v>
      </c>
    </row>
    <row r="166" spans="1:4">
      <c r="A166" s="3">
        <f t="shared" si="17"/>
        <v>2035</v>
      </c>
      <c r="B166" s="20">
        <v>1448.6080658966534</v>
      </c>
      <c r="C166" s="21">
        <v>21895711.052860398</v>
      </c>
      <c r="D166" s="45">
        <f t="shared" si="16"/>
        <v>66.159443847219165</v>
      </c>
    </row>
    <row r="167" spans="1:4">
      <c r="A167" s="3">
        <f t="shared" si="17"/>
        <v>2036</v>
      </c>
      <c r="B167" s="20">
        <v>1587.6672568567608</v>
      </c>
      <c r="C167" s="21">
        <v>22180064.903355803</v>
      </c>
      <c r="D167" s="45">
        <f t="shared" si="16"/>
        <v>71.58082105596317</v>
      </c>
    </row>
    <row r="168" spans="1:4">
      <c r="A168" s="3">
        <f t="shared" si="17"/>
        <v>2037</v>
      </c>
      <c r="B168" s="20">
        <v>1669.0683811212289</v>
      </c>
      <c r="C168" s="21">
        <v>22410957.169257902</v>
      </c>
      <c r="D168" s="45">
        <f t="shared" si="16"/>
        <v>74.475550888596743</v>
      </c>
    </row>
    <row r="169" spans="1:4">
      <c r="A169" s="3">
        <f t="shared" si="17"/>
        <v>2038</v>
      </c>
      <c r="B169" s="20">
        <v>1801.0682707979215</v>
      </c>
      <c r="C169" s="21">
        <v>22705996.381443631</v>
      </c>
      <c r="D169" s="45">
        <f t="shared" si="16"/>
        <v>79.321261244885775</v>
      </c>
    </row>
    <row r="170" spans="1:4">
      <c r="A170" s="3">
        <f t="shared" si="17"/>
        <v>2039</v>
      </c>
      <c r="B170" s="20">
        <v>1923.7882217827228</v>
      </c>
      <c r="C170" s="21">
        <v>23013902.851294067</v>
      </c>
      <c r="D170" s="45">
        <f t="shared" si="16"/>
        <v>83.592436894055481</v>
      </c>
    </row>
    <row r="171" spans="1:4">
      <c r="A171" s="3">
        <f t="shared" si="17"/>
        <v>2040</v>
      </c>
      <c r="B171" s="20">
        <v>2050.9281012505389</v>
      </c>
      <c r="C171" s="21">
        <v>23357876.33641313</v>
      </c>
      <c r="D171" s="45">
        <f t="shared" si="16"/>
        <v>87.804562012056721</v>
      </c>
    </row>
    <row r="172" spans="1:4">
      <c r="A172" s="3">
        <f t="shared" si="17"/>
        <v>2041</v>
      </c>
      <c r="B172" s="20">
        <v>2087.3211038258737</v>
      </c>
      <c r="C172" s="21">
        <v>23682701.620711345</v>
      </c>
      <c r="D172" s="45">
        <f t="shared" si="16"/>
        <v>88.136950642507728</v>
      </c>
    </row>
    <row r="173" spans="1:4">
      <c r="A173" s="3">
        <f t="shared" si="17"/>
        <v>2042</v>
      </c>
      <c r="B173" s="20">
        <v>2321.7218280408615</v>
      </c>
      <c r="C173" s="21">
        <v>24050913.427219946</v>
      </c>
      <c r="D173" s="45">
        <f t="shared" si="16"/>
        <v>96.533623767204688</v>
      </c>
    </row>
    <row r="175" spans="1:4">
      <c r="A175" s="3">
        <f>A147+1</f>
        <v>7</v>
      </c>
      <c r="B175" s="3" t="str">
        <f ca="1">OFFSET(Portfolios!$B$8,A175,0)</f>
        <v>CBRE Scenario</v>
      </c>
    </row>
    <row r="176" spans="1:4" ht="60">
      <c r="B176" s="54" t="s">
        <v>173</v>
      </c>
      <c r="C176" s="54" t="s">
        <v>174</v>
      </c>
      <c r="D176" s="54" t="s">
        <v>175</v>
      </c>
    </row>
    <row r="177" spans="1:4">
      <c r="A177" s="51" t="s">
        <v>5</v>
      </c>
      <c r="B177" s="54" t="s">
        <v>176</v>
      </c>
      <c r="C177" s="54" t="s">
        <v>111</v>
      </c>
      <c r="D177" s="54" t="s">
        <v>177</v>
      </c>
    </row>
    <row r="178" spans="1:4">
      <c r="A178" s="3">
        <f t="shared" ref="A178:A180" si="18">A179-1</f>
        <v>2019</v>
      </c>
      <c r="B178" s="39" t="s">
        <v>88</v>
      </c>
      <c r="C178" s="18">
        <v>13088664</v>
      </c>
      <c r="D178" s="44" t="s">
        <v>88</v>
      </c>
    </row>
    <row r="179" spans="1:4">
      <c r="A179" s="3">
        <f t="shared" si="18"/>
        <v>2020</v>
      </c>
      <c r="B179" s="39" t="s">
        <v>88</v>
      </c>
      <c r="C179" s="18">
        <v>12993459.205</v>
      </c>
      <c r="D179" s="44" t="s">
        <v>88</v>
      </c>
    </row>
    <row r="180" spans="1:4">
      <c r="A180" s="3">
        <f t="shared" si="18"/>
        <v>2021</v>
      </c>
      <c r="B180" s="39" t="s">
        <v>88</v>
      </c>
      <c r="C180" s="18">
        <v>13510323.448000001</v>
      </c>
      <c r="D180" s="44" t="s">
        <v>88</v>
      </c>
    </row>
    <row r="181" spans="1:4">
      <c r="A181" s="3">
        <f>A182-1</f>
        <v>2022</v>
      </c>
      <c r="B181" s="39" t="s">
        <v>88</v>
      </c>
      <c r="C181" s="18">
        <v>13700592.141000001</v>
      </c>
      <c r="D181" s="44" t="s">
        <v>88</v>
      </c>
    </row>
    <row r="182" spans="1:4">
      <c r="A182" s="3">
        <v>2023</v>
      </c>
      <c r="B182" s="20">
        <v>333.03574548999148</v>
      </c>
      <c r="C182" s="21">
        <v>14506597.189634986</v>
      </c>
      <c r="D182" s="45">
        <f t="shared" ref="D182:D201" si="19">B182*1000000/C182</f>
        <v>22.957537259526767</v>
      </c>
    </row>
    <row r="183" spans="1:4">
      <c r="A183" s="3">
        <f>A182+1</f>
        <v>2024</v>
      </c>
      <c r="B183" s="20">
        <v>539.55220113116661</v>
      </c>
      <c r="C183" s="21">
        <v>16307041.051448273</v>
      </c>
      <c r="D183" s="45">
        <f t="shared" si="19"/>
        <v>33.087069532044104</v>
      </c>
    </row>
    <row r="184" spans="1:4">
      <c r="A184" s="3">
        <f t="shared" ref="A184:A201" si="20">A183+1</f>
        <v>2025</v>
      </c>
      <c r="B184" s="20">
        <v>577.07152194820912</v>
      </c>
      <c r="C184" s="21">
        <v>17360432.515944678</v>
      </c>
      <c r="D184" s="45">
        <f t="shared" si="19"/>
        <v>33.240618943001458</v>
      </c>
    </row>
    <row r="185" spans="1:4">
      <c r="A185" s="3">
        <f t="shared" si="20"/>
        <v>2026</v>
      </c>
      <c r="B185" s="20">
        <v>799.97174958544201</v>
      </c>
      <c r="C185" s="21">
        <v>17873416.243536439</v>
      </c>
      <c r="D185" s="45">
        <f t="shared" si="19"/>
        <v>44.757629917265298</v>
      </c>
    </row>
    <row r="186" spans="1:4">
      <c r="A186" s="3">
        <f t="shared" si="20"/>
        <v>2027</v>
      </c>
      <c r="B186" s="20">
        <v>902.69918944121616</v>
      </c>
      <c r="C186" s="21">
        <v>18909955.188292269</v>
      </c>
      <c r="D186" s="45">
        <f t="shared" si="19"/>
        <v>47.736717535962477</v>
      </c>
    </row>
    <row r="187" spans="1:4">
      <c r="A187" s="3">
        <f t="shared" si="20"/>
        <v>2028</v>
      </c>
      <c r="B187" s="20">
        <v>1096.0467715876364</v>
      </c>
      <c r="C187" s="21">
        <v>20294419.938499603</v>
      </c>
      <c r="D187" s="45">
        <f t="shared" si="19"/>
        <v>54.007297321584289</v>
      </c>
    </row>
    <row r="188" spans="1:4">
      <c r="A188" s="3">
        <f t="shared" si="20"/>
        <v>2029</v>
      </c>
      <c r="B188" s="20">
        <v>1148.8746185936025</v>
      </c>
      <c r="C188" s="21">
        <v>20625973.161064591</v>
      </c>
      <c r="D188" s="45">
        <f t="shared" si="19"/>
        <v>55.700383667827104</v>
      </c>
    </row>
    <row r="189" spans="1:4">
      <c r="A189" s="3">
        <f t="shared" si="20"/>
        <v>2030</v>
      </c>
      <c r="B189" s="20">
        <v>1124.0155090369656</v>
      </c>
      <c r="C189" s="21">
        <v>20598436.004271433</v>
      </c>
      <c r="D189" s="45">
        <f t="shared" si="19"/>
        <v>54.56800258057855</v>
      </c>
    </row>
    <row r="190" spans="1:4">
      <c r="A190" s="3">
        <f t="shared" si="20"/>
        <v>2031</v>
      </c>
      <c r="B190" s="20">
        <v>1267.0477122655393</v>
      </c>
      <c r="C190" s="21">
        <v>21152414.344865248</v>
      </c>
      <c r="D190" s="45">
        <f t="shared" si="19"/>
        <v>59.900855363733712</v>
      </c>
    </row>
    <row r="191" spans="1:4">
      <c r="A191" s="3">
        <f t="shared" si="20"/>
        <v>2032</v>
      </c>
      <c r="B191" s="20">
        <v>1228.5047219913417</v>
      </c>
      <c r="C191" s="21">
        <v>21356001.675222646</v>
      </c>
      <c r="D191" s="45">
        <f t="shared" si="19"/>
        <v>57.525033977528665</v>
      </c>
    </row>
    <row r="192" spans="1:4">
      <c r="A192" s="3">
        <f t="shared" si="20"/>
        <v>2033</v>
      </c>
      <c r="B192" s="20">
        <v>1245.1936748431021</v>
      </c>
      <c r="C192" s="21">
        <v>21492223.465844043</v>
      </c>
      <c r="D192" s="45">
        <f t="shared" si="19"/>
        <v>57.936940625151877</v>
      </c>
    </row>
    <row r="193" spans="1:4">
      <c r="A193" s="3">
        <f t="shared" si="20"/>
        <v>2034</v>
      </c>
      <c r="B193" s="20">
        <v>1335.0457595586686</v>
      </c>
      <c r="C193" s="21">
        <v>21677526.743869916</v>
      </c>
      <c r="D193" s="45">
        <f t="shared" si="19"/>
        <v>61.586627263010982</v>
      </c>
    </row>
    <row r="194" spans="1:4">
      <c r="A194" s="3">
        <f t="shared" si="20"/>
        <v>2035</v>
      </c>
      <c r="B194" s="20">
        <v>1372.6256150022919</v>
      </c>
      <c r="C194" s="21">
        <v>21895711.052860398</v>
      </c>
      <c r="D194" s="45">
        <f t="shared" si="19"/>
        <v>62.689245929877018</v>
      </c>
    </row>
    <row r="195" spans="1:4">
      <c r="A195" s="3">
        <f t="shared" si="20"/>
        <v>2036</v>
      </c>
      <c r="B195" s="20">
        <v>1504.8532289506745</v>
      </c>
      <c r="C195" s="21">
        <v>22180064.903355803</v>
      </c>
      <c r="D195" s="45">
        <f t="shared" si="19"/>
        <v>67.847106647690325</v>
      </c>
    </row>
    <row r="196" spans="1:4">
      <c r="A196" s="3">
        <f t="shared" si="20"/>
        <v>2037</v>
      </c>
      <c r="B196" s="20">
        <v>1660.706221151383</v>
      </c>
      <c r="C196" s="21">
        <v>22410957.169257902</v>
      </c>
      <c r="D196" s="45">
        <f t="shared" si="19"/>
        <v>74.102422694798904</v>
      </c>
    </row>
    <row r="197" spans="1:4">
      <c r="A197" s="3">
        <f t="shared" si="20"/>
        <v>2038</v>
      </c>
      <c r="B197" s="20">
        <v>1756.3888076548603</v>
      </c>
      <c r="C197" s="21">
        <v>22705996.381443631</v>
      </c>
      <c r="D197" s="45">
        <f t="shared" si="19"/>
        <v>77.353522750063533</v>
      </c>
    </row>
    <row r="198" spans="1:4">
      <c r="A198" s="3">
        <f t="shared" si="20"/>
        <v>2039</v>
      </c>
      <c r="B198" s="20">
        <v>1859.1911608073842</v>
      </c>
      <c r="C198" s="21">
        <v>23013902.851294067</v>
      </c>
      <c r="D198" s="45">
        <f t="shared" si="19"/>
        <v>80.785565700032592</v>
      </c>
    </row>
    <row r="199" spans="1:4">
      <c r="A199" s="3">
        <f t="shared" si="20"/>
        <v>2040</v>
      </c>
      <c r="B199" s="20">
        <v>1852.2164654005385</v>
      </c>
      <c r="C199" s="21">
        <v>23357876.33641313</v>
      </c>
      <c r="D199" s="45">
        <f t="shared" si="19"/>
        <v>79.297297353744256</v>
      </c>
    </row>
    <row r="200" spans="1:4">
      <c r="A200" s="3">
        <f t="shared" si="20"/>
        <v>2041</v>
      </c>
      <c r="B200" s="20">
        <v>1885.5803916478244</v>
      </c>
      <c r="C200" s="21">
        <v>23682701.620711345</v>
      </c>
      <c r="D200" s="45">
        <f t="shared" si="19"/>
        <v>79.618466754604498</v>
      </c>
    </row>
    <row r="201" spans="1:4">
      <c r="A201" s="3">
        <f t="shared" si="20"/>
        <v>2042</v>
      </c>
      <c r="B201" s="20">
        <v>2155.3767526038437</v>
      </c>
      <c r="C201" s="21">
        <v>24050913.427219946</v>
      </c>
      <c r="D201" s="45">
        <f t="shared" si="19"/>
        <v>89.61725130008854</v>
      </c>
    </row>
    <row r="203" spans="1:4">
      <c r="A203" s="3">
        <f>A175+1</f>
        <v>8</v>
      </c>
      <c r="B203" s="3" t="str">
        <f ca="1">OFFSET(Portfolios!$B$8,A203,0)</f>
        <v>15% SSR Target Scenario-Pathway 1</v>
      </c>
    </row>
    <row r="204" spans="1:4" ht="60">
      <c r="B204" s="54" t="s">
        <v>173</v>
      </c>
      <c r="C204" s="54" t="s">
        <v>174</v>
      </c>
      <c r="D204" s="54" t="s">
        <v>175</v>
      </c>
    </row>
    <row r="205" spans="1:4">
      <c r="A205" s="51" t="s">
        <v>5</v>
      </c>
      <c r="B205" s="54" t="s">
        <v>176</v>
      </c>
      <c r="C205" s="54" t="s">
        <v>111</v>
      </c>
      <c r="D205" s="54" t="s">
        <v>177</v>
      </c>
    </row>
    <row r="206" spans="1:4">
      <c r="A206" s="3">
        <f t="shared" ref="A206:A208" si="21">A207-1</f>
        <v>2019</v>
      </c>
      <c r="B206" s="39" t="s">
        <v>88</v>
      </c>
      <c r="C206" s="18">
        <v>13088664</v>
      </c>
      <c r="D206" s="44" t="s">
        <v>88</v>
      </c>
    </row>
    <row r="207" spans="1:4">
      <c r="A207" s="3">
        <f t="shared" si="21"/>
        <v>2020</v>
      </c>
      <c r="B207" s="39" t="s">
        <v>88</v>
      </c>
      <c r="C207" s="18">
        <v>12993459.205</v>
      </c>
      <c r="D207" s="44" t="s">
        <v>88</v>
      </c>
    </row>
    <row r="208" spans="1:4">
      <c r="A208" s="3">
        <f t="shared" si="21"/>
        <v>2021</v>
      </c>
      <c r="B208" s="39" t="s">
        <v>88</v>
      </c>
      <c r="C208" s="18">
        <v>13510323.448000001</v>
      </c>
      <c r="D208" s="44" t="s">
        <v>88</v>
      </c>
    </row>
    <row r="209" spans="1:4">
      <c r="A209" s="3">
        <f>A210-1</f>
        <v>2022</v>
      </c>
      <c r="B209" s="39" t="s">
        <v>88</v>
      </c>
      <c r="C209" s="18">
        <v>13700592.141000001</v>
      </c>
      <c r="D209" s="44" t="s">
        <v>88</v>
      </c>
    </row>
    <row r="210" spans="1:4">
      <c r="A210" s="3">
        <v>2023</v>
      </c>
      <c r="B210" s="20">
        <v>333.00269745675416</v>
      </c>
      <c r="C210" s="21">
        <v>14506597.189634986</v>
      </c>
      <c r="D210" s="45">
        <f t="shared" ref="D210:D229" si="22">B210*1000000/C210</f>
        <v>22.955259121324865</v>
      </c>
    </row>
    <row r="211" spans="1:4">
      <c r="A211" s="3">
        <f>A210+1</f>
        <v>2024</v>
      </c>
      <c r="B211" s="20">
        <v>536.68666293669662</v>
      </c>
      <c r="C211" s="21">
        <v>16307041.051448273</v>
      </c>
      <c r="D211" s="45">
        <f t="shared" si="22"/>
        <v>32.911345549659487</v>
      </c>
    </row>
    <row r="212" spans="1:4">
      <c r="A212" s="3">
        <f t="shared" ref="A212:A229" si="23">A211+1</f>
        <v>2025</v>
      </c>
      <c r="B212" s="20">
        <v>570.05849776398998</v>
      </c>
      <c r="C212" s="21">
        <v>17360432.515944678</v>
      </c>
      <c r="D212" s="45">
        <f t="shared" si="22"/>
        <v>32.836652960139098</v>
      </c>
    </row>
    <row r="213" spans="1:4">
      <c r="A213" s="3">
        <f t="shared" si="23"/>
        <v>2026</v>
      </c>
      <c r="B213" s="20">
        <v>789.05463562163584</v>
      </c>
      <c r="C213" s="21">
        <v>17873416.243536439</v>
      </c>
      <c r="D213" s="45">
        <f t="shared" si="22"/>
        <v>44.146828164816085</v>
      </c>
    </row>
    <row r="214" spans="1:4">
      <c r="A214" s="3">
        <f t="shared" si="23"/>
        <v>2027</v>
      </c>
      <c r="B214" s="20">
        <v>881.51248731659473</v>
      </c>
      <c r="C214" s="21">
        <v>18909955.188292269</v>
      </c>
      <c r="D214" s="45">
        <f t="shared" si="22"/>
        <v>46.616318153010013</v>
      </c>
    </row>
    <row r="215" spans="1:4">
      <c r="A215" s="3">
        <f t="shared" si="23"/>
        <v>2028</v>
      </c>
      <c r="B215" s="20">
        <v>1077.6757752170308</v>
      </c>
      <c r="C215" s="21">
        <v>20294419.938499603</v>
      </c>
      <c r="D215" s="45">
        <f t="shared" si="22"/>
        <v>53.102073303047305</v>
      </c>
    </row>
    <row r="216" spans="1:4">
      <c r="A216" s="3">
        <f t="shared" si="23"/>
        <v>2029</v>
      </c>
      <c r="B216" s="20">
        <v>1127.6062368431715</v>
      </c>
      <c r="C216" s="21">
        <v>20625973.161064591</v>
      </c>
      <c r="D216" s="45">
        <f t="shared" si="22"/>
        <v>54.669238054267446</v>
      </c>
    </row>
    <row r="217" spans="1:4">
      <c r="A217" s="3">
        <f t="shared" si="23"/>
        <v>2030</v>
      </c>
      <c r="B217" s="20">
        <v>1105.0618792405044</v>
      </c>
      <c r="C217" s="21">
        <v>20598436.004271433</v>
      </c>
      <c r="D217" s="45">
        <f t="shared" si="22"/>
        <v>53.647853604581975</v>
      </c>
    </row>
    <row r="218" spans="1:4">
      <c r="A218" s="3">
        <f t="shared" si="23"/>
        <v>2031</v>
      </c>
      <c r="B218" s="20">
        <v>1252.5437574553357</v>
      </c>
      <c r="C218" s="21">
        <v>21152414.344865248</v>
      </c>
      <c r="D218" s="45">
        <f t="shared" si="22"/>
        <v>59.215167452475271</v>
      </c>
    </row>
    <row r="219" spans="1:4">
      <c r="A219" s="3">
        <f t="shared" si="23"/>
        <v>2032</v>
      </c>
      <c r="B219" s="20">
        <v>1274.704181969327</v>
      </c>
      <c r="C219" s="21">
        <v>21356001.675222646</v>
      </c>
      <c r="D219" s="45">
        <f t="shared" si="22"/>
        <v>59.688334986798864</v>
      </c>
    </row>
    <row r="220" spans="1:4">
      <c r="A220" s="3">
        <f t="shared" si="23"/>
        <v>2033</v>
      </c>
      <c r="B220" s="20">
        <v>1324.11095625604</v>
      </c>
      <c r="C220" s="21">
        <v>21492223.465844043</v>
      </c>
      <c r="D220" s="45">
        <f t="shared" si="22"/>
        <v>61.608839976950222</v>
      </c>
    </row>
    <row r="221" spans="1:4">
      <c r="A221" s="3">
        <f t="shared" si="23"/>
        <v>2034</v>
      </c>
      <c r="B221" s="20">
        <v>1417.4718678684676</v>
      </c>
      <c r="C221" s="21">
        <v>21677526.743869916</v>
      </c>
      <c r="D221" s="45">
        <f t="shared" si="22"/>
        <v>65.389003303585255</v>
      </c>
    </row>
    <row r="222" spans="1:4">
      <c r="A222" s="3">
        <f t="shared" si="23"/>
        <v>2035</v>
      </c>
      <c r="B222" s="20">
        <v>1451.372593118904</v>
      </c>
      <c r="C222" s="21">
        <v>21895711.052860398</v>
      </c>
      <c r="D222" s="45">
        <f t="shared" si="22"/>
        <v>66.285702693783975</v>
      </c>
    </row>
    <row r="223" spans="1:4">
      <c r="A223" s="3">
        <f t="shared" si="23"/>
        <v>2036</v>
      </c>
      <c r="B223" s="20">
        <v>1577.7762807384563</v>
      </c>
      <c r="C223" s="21">
        <v>22180064.903355803</v>
      </c>
      <c r="D223" s="45">
        <f t="shared" si="22"/>
        <v>71.134881147247754</v>
      </c>
    </row>
    <row r="224" spans="1:4">
      <c r="A224" s="3">
        <f t="shared" si="23"/>
        <v>2037</v>
      </c>
      <c r="B224" s="20">
        <v>1673.5993926579918</v>
      </c>
      <c r="C224" s="21">
        <v>22410957.169257902</v>
      </c>
      <c r="D224" s="45">
        <f t="shared" si="22"/>
        <v>74.677729291890387</v>
      </c>
    </row>
    <row r="225" spans="1:4">
      <c r="A225" s="3">
        <f t="shared" si="23"/>
        <v>2038</v>
      </c>
      <c r="B225" s="20">
        <v>1824.9418102340819</v>
      </c>
      <c r="C225" s="21">
        <v>22705996.381443631</v>
      </c>
      <c r="D225" s="45">
        <f t="shared" si="22"/>
        <v>80.372681276629947</v>
      </c>
    </row>
    <row r="226" spans="1:4">
      <c r="A226" s="3">
        <f t="shared" si="23"/>
        <v>2039</v>
      </c>
      <c r="B226" s="20">
        <v>1966.4582148552083</v>
      </c>
      <c r="C226" s="21">
        <v>23013902.851294067</v>
      </c>
      <c r="D226" s="45">
        <f t="shared" si="22"/>
        <v>85.446533235219377</v>
      </c>
    </row>
    <row r="227" spans="1:4">
      <c r="A227" s="3">
        <f t="shared" si="23"/>
        <v>2040</v>
      </c>
      <c r="B227" s="20">
        <v>2136.4898402888848</v>
      </c>
      <c r="C227" s="21">
        <v>23357876.33641313</v>
      </c>
      <c r="D227" s="45">
        <f t="shared" si="22"/>
        <v>91.467640701490566</v>
      </c>
    </row>
    <row r="228" spans="1:4">
      <c r="A228" s="3">
        <f t="shared" si="23"/>
        <v>2041</v>
      </c>
      <c r="B228" s="20">
        <v>2175.4054750613054</v>
      </c>
      <c r="C228" s="21">
        <v>23682701.620711345</v>
      </c>
      <c r="D228" s="45">
        <f t="shared" si="22"/>
        <v>91.856305496786646</v>
      </c>
    </row>
    <row r="229" spans="1:4">
      <c r="A229" s="3">
        <f t="shared" si="23"/>
        <v>2042</v>
      </c>
      <c r="B229" s="20">
        <v>2461.4580152458379</v>
      </c>
      <c r="C229" s="21">
        <v>24050913.427219946</v>
      </c>
      <c r="D229" s="45">
        <f t="shared" si="22"/>
        <v>102.34363957503793</v>
      </c>
    </row>
    <row r="231" spans="1:4">
      <c r="A231" s="3">
        <f>A203+1</f>
        <v>9</v>
      </c>
      <c r="B231" s="3" t="str">
        <f ca="1">OFFSET(Portfolios!$B$8,A231,0)</f>
        <v>15% SSR Target Scenario-Pathway 2</v>
      </c>
    </row>
    <row r="232" spans="1:4" ht="60">
      <c r="B232" s="54" t="s">
        <v>173</v>
      </c>
      <c r="C232" s="54" t="s">
        <v>174</v>
      </c>
      <c r="D232" s="54" t="s">
        <v>175</v>
      </c>
    </row>
    <row r="233" spans="1:4">
      <c r="A233" s="51" t="s">
        <v>5</v>
      </c>
      <c r="B233" s="54" t="s">
        <v>176</v>
      </c>
      <c r="C233" s="54" t="s">
        <v>111</v>
      </c>
      <c r="D233" s="54" t="s">
        <v>177</v>
      </c>
    </row>
    <row r="234" spans="1:4">
      <c r="A234" s="3">
        <f t="shared" ref="A234:A236" si="24">A235-1</f>
        <v>2019</v>
      </c>
      <c r="B234" s="39" t="s">
        <v>88</v>
      </c>
      <c r="C234" s="18">
        <v>13088664</v>
      </c>
      <c r="D234" s="44" t="s">
        <v>88</v>
      </c>
    </row>
    <row r="235" spans="1:4">
      <c r="A235" s="3">
        <f t="shared" si="24"/>
        <v>2020</v>
      </c>
      <c r="B235" s="39" t="s">
        <v>88</v>
      </c>
      <c r="C235" s="18">
        <v>12993459.205</v>
      </c>
      <c r="D235" s="44" t="s">
        <v>88</v>
      </c>
    </row>
    <row r="236" spans="1:4">
      <c r="A236" s="3">
        <f t="shared" si="24"/>
        <v>2021</v>
      </c>
      <c r="B236" s="39" t="s">
        <v>88</v>
      </c>
      <c r="C236" s="18">
        <v>13510323.448000001</v>
      </c>
      <c r="D236" s="44" t="s">
        <v>88</v>
      </c>
    </row>
    <row r="237" spans="1:4">
      <c r="A237" s="3">
        <f>A238-1</f>
        <v>2022</v>
      </c>
      <c r="B237" s="39" t="s">
        <v>88</v>
      </c>
      <c r="C237" s="18">
        <v>13700592.141000001</v>
      </c>
      <c r="D237" s="44" t="s">
        <v>88</v>
      </c>
    </row>
    <row r="238" spans="1:4">
      <c r="A238" s="3">
        <v>2023</v>
      </c>
      <c r="B238" s="20">
        <v>314.55227225775229</v>
      </c>
      <c r="C238" s="21">
        <v>14506597.189634986</v>
      </c>
      <c r="D238" s="45">
        <f t="shared" ref="D238:D257" si="25">B238*1000000/C238</f>
        <v>21.683394675251684</v>
      </c>
    </row>
    <row r="239" spans="1:4">
      <c r="A239" s="3">
        <f>A238+1</f>
        <v>2024</v>
      </c>
      <c r="B239" s="20">
        <v>492.11277139070648</v>
      </c>
      <c r="C239" s="21">
        <v>16307041.051448273</v>
      </c>
      <c r="D239" s="45">
        <f t="shared" si="25"/>
        <v>30.177931719071783</v>
      </c>
    </row>
    <row r="240" spans="1:4">
      <c r="A240" s="3">
        <f t="shared" ref="A240:A257" si="26">A239+1</f>
        <v>2025</v>
      </c>
      <c r="B240" s="20">
        <v>505.0883570513065</v>
      </c>
      <c r="C240" s="21">
        <v>17360432.515944678</v>
      </c>
      <c r="D240" s="45">
        <f t="shared" si="25"/>
        <v>29.09422657456307</v>
      </c>
    </row>
    <row r="241" spans="1:4">
      <c r="A241" s="3">
        <f t="shared" si="26"/>
        <v>2026</v>
      </c>
      <c r="B241" s="20">
        <v>869.08362294464087</v>
      </c>
      <c r="C241" s="21">
        <v>17873416.243536439</v>
      </c>
      <c r="D241" s="45">
        <f t="shared" si="25"/>
        <v>48.624371026939379</v>
      </c>
    </row>
    <row r="242" spans="1:4">
      <c r="A242" s="3">
        <f t="shared" si="26"/>
        <v>2027</v>
      </c>
      <c r="B242" s="20">
        <v>922.82148383777405</v>
      </c>
      <c r="C242" s="21">
        <v>18909955.188292269</v>
      </c>
      <c r="D242" s="45">
        <f t="shared" si="25"/>
        <v>48.800828698373699</v>
      </c>
    </row>
    <row r="243" spans="1:4">
      <c r="A243" s="3">
        <f t="shared" si="26"/>
        <v>2028</v>
      </c>
      <c r="B243" s="20">
        <v>1171.5959730994473</v>
      </c>
      <c r="C243" s="21">
        <v>20294419.938499603</v>
      </c>
      <c r="D243" s="45">
        <f t="shared" si="25"/>
        <v>57.729956148037857</v>
      </c>
    </row>
    <row r="244" spans="1:4">
      <c r="A244" s="3">
        <f t="shared" si="26"/>
        <v>2029</v>
      </c>
      <c r="B244" s="20">
        <v>1222.3309030301557</v>
      </c>
      <c r="C244" s="21">
        <v>20625973.161064591</v>
      </c>
      <c r="D244" s="45">
        <f t="shared" si="25"/>
        <v>59.261732451855188</v>
      </c>
    </row>
    <row r="245" spans="1:4">
      <c r="A245" s="3">
        <f t="shared" si="26"/>
        <v>2030</v>
      </c>
      <c r="B245" s="20">
        <v>1162.2038791124799</v>
      </c>
      <c r="C245" s="21">
        <v>20598436.004271433</v>
      </c>
      <c r="D245" s="45">
        <f t="shared" si="25"/>
        <v>56.421947708625908</v>
      </c>
    </row>
    <row r="246" spans="1:4">
      <c r="A246" s="3">
        <f t="shared" si="26"/>
        <v>2031</v>
      </c>
      <c r="B246" s="20">
        <v>1288.312669708386</v>
      </c>
      <c r="C246" s="21">
        <v>21152414.344865248</v>
      </c>
      <c r="D246" s="45">
        <f t="shared" si="25"/>
        <v>60.906175943037162</v>
      </c>
    </row>
    <row r="247" spans="1:4">
      <c r="A247" s="3">
        <f t="shared" si="26"/>
        <v>2032</v>
      </c>
      <c r="B247" s="20">
        <v>1311.9729544539734</v>
      </c>
      <c r="C247" s="21">
        <v>21356001.675222646</v>
      </c>
      <c r="D247" s="45">
        <f t="shared" si="25"/>
        <v>61.433454370633989</v>
      </c>
    </row>
    <row r="248" spans="1:4">
      <c r="A248" s="3">
        <f t="shared" si="26"/>
        <v>2033</v>
      </c>
      <c r="B248" s="20">
        <v>1343.9724283371793</v>
      </c>
      <c r="C248" s="21">
        <v>21492223.465844043</v>
      </c>
      <c r="D248" s="45">
        <f t="shared" si="25"/>
        <v>62.532963630917592</v>
      </c>
    </row>
    <row r="249" spans="1:4">
      <c r="A249" s="3">
        <f t="shared" si="26"/>
        <v>2034</v>
      </c>
      <c r="B249" s="20">
        <v>1432.5034254844381</v>
      </c>
      <c r="C249" s="21">
        <v>21677526.743869916</v>
      </c>
      <c r="D249" s="45">
        <f t="shared" si="25"/>
        <v>66.082419937022053</v>
      </c>
    </row>
    <row r="250" spans="1:4">
      <c r="A250" s="3">
        <f t="shared" si="26"/>
        <v>2035</v>
      </c>
      <c r="B250" s="20">
        <v>1460.6072700160455</v>
      </c>
      <c r="C250" s="21">
        <v>21895711.052860398</v>
      </c>
      <c r="D250" s="45">
        <f t="shared" si="25"/>
        <v>66.707460035888431</v>
      </c>
    </row>
    <row r="251" spans="1:4">
      <c r="A251" s="3">
        <f t="shared" si="26"/>
        <v>2036</v>
      </c>
      <c r="B251" s="20">
        <v>1595.4643390221597</v>
      </c>
      <c r="C251" s="21">
        <v>22180064.903355803</v>
      </c>
      <c r="D251" s="45">
        <f t="shared" si="25"/>
        <v>71.932356644311213</v>
      </c>
    </row>
    <row r="252" spans="1:4">
      <c r="A252" s="3">
        <f t="shared" si="26"/>
        <v>2037</v>
      </c>
      <c r="B252" s="20">
        <v>1674.7059192155671</v>
      </c>
      <c r="C252" s="21">
        <v>22410957.169257902</v>
      </c>
      <c r="D252" s="45">
        <f t="shared" si="25"/>
        <v>74.727103646997961</v>
      </c>
    </row>
    <row r="253" spans="1:4">
      <c r="A253" s="3">
        <f t="shared" si="26"/>
        <v>2038</v>
      </c>
      <c r="B253" s="20">
        <v>1806.8277899539646</v>
      </c>
      <c r="C253" s="21">
        <v>22705996.381443631</v>
      </c>
      <c r="D253" s="45">
        <f t="shared" si="25"/>
        <v>79.574917550439949</v>
      </c>
    </row>
    <row r="254" spans="1:4">
      <c r="A254" s="3">
        <f t="shared" si="26"/>
        <v>2039</v>
      </c>
      <c r="B254" s="20">
        <v>1927.8846578116454</v>
      </c>
      <c r="C254" s="21">
        <v>23013902.851294067</v>
      </c>
      <c r="D254" s="45">
        <f t="shared" si="25"/>
        <v>83.770435213392801</v>
      </c>
    </row>
    <row r="255" spans="1:4">
      <c r="A255" s="3">
        <f t="shared" si="26"/>
        <v>2040</v>
      </c>
      <c r="B255" s="20">
        <v>2091.1168665402283</v>
      </c>
      <c r="C255" s="21">
        <v>23357876.33641313</v>
      </c>
      <c r="D255" s="45">
        <f t="shared" si="25"/>
        <v>89.525127902160278</v>
      </c>
    </row>
    <row r="256" spans="1:4">
      <c r="A256" s="3">
        <f t="shared" si="26"/>
        <v>2041</v>
      </c>
      <c r="B256" s="20">
        <v>2128.1697601779979</v>
      </c>
      <c r="C256" s="21">
        <v>23682701.620711345</v>
      </c>
      <c r="D256" s="45">
        <f t="shared" si="25"/>
        <v>89.861781576340064</v>
      </c>
    </row>
    <row r="257" spans="1:4">
      <c r="A257" s="3">
        <f t="shared" si="26"/>
        <v>2042</v>
      </c>
      <c r="B257" s="20">
        <v>2375.3852216871092</v>
      </c>
      <c r="C257" s="21">
        <v>24050913.427219946</v>
      </c>
      <c r="D257" s="45">
        <f t="shared" si="25"/>
        <v>98.764865163030962</v>
      </c>
    </row>
    <row r="259" spans="1:4">
      <c r="A259" s="3">
        <f>A231+1</f>
        <v>10</v>
      </c>
      <c r="B259" s="3" t="str">
        <f ca="1">OFFSET(Portfolios!$B$8,A259,0)</f>
        <v>15% SSR Target Scenario</v>
      </c>
    </row>
    <row r="260" spans="1:4" ht="60">
      <c r="B260" s="54" t="s">
        <v>173</v>
      </c>
      <c r="C260" s="54" t="s">
        <v>174</v>
      </c>
      <c r="D260" s="54" t="s">
        <v>175</v>
      </c>
    </row>
    <row r="261" spans="1:4">
      <c r="A261" s="51" t="s">
        <v>5</v>
      </c>
      <c r="B261" s="54" t="s">
        <v>176</v>
      </c>
      <c r="C261" s="54" t="s">
        <v>111</v>
      </c>
      <c r="D261" s="54" t="s">
        <v>177</v>
      </c>
    </row>
    <row r="262" spans="1:4">
      <c r="A262" s="3">
        <f t="shared" ref="A262:A264" si="27">A263-1</f>
        <v>2019</v>
      </c>
      <c r="B262" s="39" t="s">
        <v>88</v>
      </c>
      <c r="C262" s="18">
        <v>13088664</v>
      </c>
      <c r="D262" s="44" t="s">
        <v>88</v>
      </c>
    </row>
    <row r="263" spans="1:4">
      <c r="A263" s="3">
        <f t="shared" si="27"/>
        <v>2020</v>
      </c>
      <c r="B263" s="39" t="s">
        <v>88</v>
      </c>
      <c r="C263" s="18">
        <v>12993459.205</v>
      </c>
      <c r="D263" s="44" t="s">
        <v>88</v>
      </c>
    </row>
    <row r="264" spans="1:4">
      <c r="A264" s="3">
        <f t="shared" si="27"/>
        <v>2021</v>
      </c>
      <c r="B264" s="39" t="s">
        <v>88</v>
      </c>
      <c r="C264" s="18">
        <v>13510323.448000001</v>
      </c>
      <c r="D264" s="44" t="s">
        <v>88</v>
      </c>
    </row>
    <row r="265" spans="1:4">
      <c r="A265" s="3">
        <f>A266-1</f>
        <v>2022</v>
      </c>
      <c r="B265" s="39" t="s">
        <v>88</v>
      </c>
      <c r="C265" s="18">
        <v>13700592.141000001</v>
      </c>
      <c r="D265" s="44" t="s">
        <v>88</v>
      </c>
    </row>
    <row r="266" spans="1:4">
      <c r="A266" s="3">
        <v>2023</v>
      </c>
      <c r="B266" s="20">
        <v>333.00269745675416</v>
      </c>
      <c r="C266" s="21">
        <v>14506597.189634986</v>
      </c>
      <c r="D266" s="45">
        <f t="shared" ref="D266:D285" si="28">B266*1000000/C266</f>
        <v>22.955259121324865</v>
      </c>
    </row>
    <row r="267" spans="1:4">
      <c r="A267" s="3">
        <f>A266+1</f>
        <v>2024</v>
      </c>
      <c r="B267" s="20">
        <v>536.68666293669662</v>
      </c>
      <c r="C267" s="21">
        <v>16307041.051448273</v>
      </c>
      <c r="D267" s="45">
        <f t="shared" si="28"/>
        <v>32.911345549659487</v>
      </c>
    </row>
    <row r="268" spans="1:4">
      <c r="A268" s="3">
        <f t="shared" ref="A268:A285" si="29">A267+1</f>
        <v>2025</v>
      </c>
      <c r="B268" s="20">
        <v>570.05849776398998</v>
      </c>
      <c r="C268" s="21">
        <v>17360432.515944678</v>
      </c>
      <c r="D268" s="45">
        <f t="shared" si="28"/>
        <v>32.836652960139098</v>
      </c>
    </row>
    <row r="269" spans="1:4">
      <c r="A269" s="3">
        <f t="shared" si="29"/>
        <v>2026</v>
      </c>
      <c r="B269" s="20">
        <v>789.05463562163584</v>
      </c>
      <c r="C269" s="21">
        <v>17873416.243536439</v>
      </c>
      <c r="D269" s="45">
        <f t="shared" si="28"/>
        <v>44.146828164816085</v>
      </c>
    </row>
    <row r="270" spans="1:4">
      <c r="A270" s="3">
        <f t="shared" si="29"/>
        <v>2027</v>
      </c>
      <c r="B270" s="20">
        <v>881.51248731659473</v>
      </c>
      <c r="C270" s="21">
        <v>18909955.188292269</v>
      </c>
      <c r="D270" s="45">
        <f t="shared" si="28"/>
        <v>46.616318153010013</v>
      </c>
    </row>
    <row r="271" spans="1:4">
      <c r="A271" s="3">
        <f t="shared" si="29"/>
        <v>2028</v>
      </c>
      <c r="B271" s="20">
        <v>1077.6757752170308</v>
      </c>
      <c r="C271" s="21">
        <v>20294419.938499603</v>
      </c>
      <c r="D271" s="45">
        <f t="shared" si="28"/>
        <v>53.102073303047305</v>
      </c>
    </row>
    <row r="272" spans="1:4">
      <c r="A272" s="3">
        <f t="shared" si="29"/>
        <v>2029</v>
      </c>
      <c r="B272" s="20">
        <v>1127.6062368431715</v>
      </c>
      <c r="C272" s="21">
        <v>20625973.161064591</v>
      </c>
      <c r="D272" s="45">
        <f t="shared" si="28"/>
        <v>54.669238054267446</v>
      </c>
    </row>
    <row r="273" spans="1:4">
      <c r="A273" s="3">
        <f t="shared" si="29"/>
        <v>2030</v>
      </c>
      <c r="B273" s="20">
        <v>1123.2922489802672</v>
      </c>
      <c r="C273" s="21">
        <v>20598436.004271433</v>
      </c>
      <c r="D273" s="45">
        <f t="shared" si="28"/>
        <v>54.532890203282122</v>
      </c>
    </row>
    <row r="274" spans="1:4">
      <c r="A274" s="3">
        <f t="shared" si="29"/>
        <v>2031</v>
      </c>
      <c r="B274" s="20">
        <v>1264.8309201524667</v>
      </c>
      <c r="C274" s="21">
        <v>21152414.344865248</v>
      </c>
      <c r="D274" s="45">
        <f t="shared" si="28"/>
        <v>59.796054461248993</v>
      </c>
    </row>
    <row r="275" spans="1:4">
      <c r="A275" s="3">
        <f t="shared" si="29"/>
        <v>2032</v>
      </c>
      <c r="B275" s="20">
        <v>1232.1762787556477</v>
      </c>
      <c r="C275" s="21">
        <v>21356001.675222646</v>
      </c>
      <c r="D275" s="45">
        <f t="shared" si="28"/>
        <v>57.696955520715541</v>
      </c>
    </row>
    <row r="276" spans="1:4">
      <c r="A276" s="3">
        <f t="shared" si="29"/>
        <v>2033</v>
      </c>
      <c r="B276" s="20">
        <v>1251.6078417685967</v>
      </c>
      <c r="C276" s="21">
        <v>21492223.465844043</v>
      </c>
      <c r="D276" s="45">
        <f t="shared" si="28"/>
        <v>58.235381916518868</v>
      </c>
    </row>
    <row r="277" spans="1:4">
      <c r="A277" s="3">
        <f t="shared" si="29"/>
        <v>2034</v>
      </c>
      <c r="B277" s="20">
        <v>1341.6681328349352</v>
      </c>
      <c r="C277" s="21">
        <v>21677526.743869916</v>
      </c>
      <c r="D277" s="45">
        <f t="shared" si="28"/>
        <v>61.892122135858472</v>
      </c>
    </row>
    <row r="278" spans="1:4">
      <c r="A278" s="3">
        <f t="shared" si="29"/>
        <v>2035</v>
      </c>
      <c r="B278" s="20">
        <v>1378.0561319449021</v>
      </c>
      <c r="C278" s="21">
        <v>21895711.052860398</v>
      </c>
      <c r="D278" s="45">
        <f t="shared" si="28"/>
        <v>62.937263312345209</v>
      </c>
    </row>
    <row r="279" spans="1:4">
      <c r="A279" s="3">
        <f t="shared" si="29"/>
        <v>2036</v>
      </c>
      <c r="B279" s="20">
        <v>1508.2303598295796</v>
      </c>
      <c r="C279" s="21">
        <v>22180064.903355803</v>
      </c>
      <c r="D279" s="45">
        <f t="shared" si="28"/>
        <v>67.999366386046376</v>
      </c>
    </row>
    <row r="280" spans="1:4">
      <c r="A280" s="3">
        <f t="shared" si="29"/>
        <v>2037</v>
      </c>
      <c r="B280" s="20">
        <v>1662.3747061820823</v>
      </c>
      <c r="C280" s="21">
        <v>22410957.169257902</v>
      </c>
      <c r="D280" s="45">
        <f t="shared" si="28"/>
        <v>74.176872215990613</v>
      </c>
    </row>
    <row r="281" spans="1:4">
      <c r="A281" s="3">
        <f t="shared" si="29"/>
        <v>2038</v>
      </c>
      <c r="B281" s="20">
        <v>1758.5553920004575</v>
      </c>
      <c r="C281" s="21">
        <v>22705996.381443631</v>
      </c>
      <c r="D281" s="45">
        <f t="shared" si="28"/>
        <v>77.448941788682248</v>
      </c>
    </row>
    <row r="282" spans="1:4">
      <c r="A282" s="3">
        <f t="shared" si="29"/>
        <v>2039</v>
      </c>
      <c r="B282" s="20">
        <v>1859.0188639567289</v>
      </c>
      <c r="C282" s="21">
        <v>23013902.851294067</v>
      </c>
      <c r="D282" s="45">
        <f t="shared" si="28"/>
        <v>80.778079058076699</v>
      </c>
    </row>
    <row r="283" spans="1:4">
      <c r="A283" s="3">
        <f t="shared" si="29"/>
        <v>2040</v>
      </c>
      <c r="B283" s="20">
        <v>1892.753447413987</v>
      </c>
      <c r="C283" s="21">
        <v>23357876.33641313</v>
      </c>
      <c r="D283" s="45">
        <f t="shared" si="28"/>
        <v>81.032771136960349</v>
      </c>
    </row>
    <row r="284" spans="1:4">
      <c r="A284" s="3">
        <f t="shared" si="29"/>
        <v>2041</v>
      </c>
      <c r="B284" s="20">
        <v>1926.2429114196366</v>
      </c>
      <c r="C284" s="21">
        <v>23682701.620711345</v>
      </c>
      <c r="D284" s="45">
        <f t="shared" si="28"/>
        <v>81.33543808764918</v>
      </c>
    </row>
    <row r="285" spans="1:4">
      <c r="A285" s="3">
        <f t="shared" si="29"/>
        <v>2042</v>
      </c>
      <c r="B285" s="20">
        <v>2209.1428095517012</v>
      </c>
      <c r="C285" s="21">
        <v>24050913.427219946</v>
      </c>
      <c r="D285" s="45">
        <f t="shared" si="28"/>
        <v>91.85276127814231</v>
      </c>
    </row>
    <row r="287" spans="1:4">
      <c r="A287" s="3">
        <f>A259+1</f>
        <v>11</v>
      </c>
      <c r="B287" s="3" t="str">
        <f ca="1">OFFSET(Portfolios!$B$8,A287,0)</f>
        <v>Accelerated SSR 2028 Target Scenario-Pathway 1</v>
      </c>
    </row>
    <row r="288" spans="1:4" ht="60">
      <c r="B288" s="54" t="s">
        <v>173</v>
      </c>
      <c r="C288" s="54" t="s">
        <v>174</v>
      </c>
      <c r="D288" s="54" t="s">
        <v>175</v>
      </c>
    </row>
    <row r="289" spans="1:4">
      <c r="A289" s="51" t="s">
        <v>5</v>
      </c>
      <c r="B289" s="54" t="s">
        <v>176</v>
      </c>
      <c r="C289" s="54" t="s">
        <v>111</v>
      </c>
      <c r="D289" s="54" t="s">
        <v>177</v>
      </c>
    </row>
    <row r="290" spans="1:4">
      <c r="A290" s="3">
        <f t="shared" ref="A290:A292" si="30">A291-1</f>
        <v>2019</v>
      </c>
      <c r="B290" s="39" t="s">
        <v>88</v>
      </c>
      <c r="C290" s="18">
        <v>13088664</v>
      </c>
      <c r="D290" s="44" t="s">
        <v>88</v>
      </c>
    </row>
    <row r="291" spans="1:4">
      <c r="A291" s="3">
        <f t="shared" si="30"/>
        <v>2020</v>
      </c>
      <c r="B291" s="39" t="s">
        <v>88</v>
      </c>
      <c r="C291" s="18">
        <v>12993459.205</v>
      </c>
      <c r="D291" s="44" t="s">
        <v>88</v>
      </c>
    </row>
    <row r="292" spans="1:4">
      <c r="A292" s="3">
        <f t="shared" si="30"/>
        <v>2021</v>
      </c>
      <c r="B292" s="39" t="s">
        <v>88</v>
      </c>
      <c r="C292" s="18">
        <v>13510323.448000001</v>
      </c>
      <c r="D292" s="44" t="s">
        <v>88</v>
      </c>
    </row>
    <row r="293" spans="1:4">
      <c r="A293" s="3">
        <f>A294-1</f>
        <v>2022</v>
      </c>
      <c r="B293" s="39" t="s">
        <v>88</v>
      </c>
      <c r="C293" s="18">
        <v>13700592.141000001</v>
      </c>
      <c r="D293" s="44" t="s">
        <v>88</v>
      </c>
    </row>
    <row r="294" spans="1:4">
      <c r="A294" s="3">
        <v>2023</v>
      </c>
      <c r="B294" s="20">
        <v>333.00269745675416</v>
      </c>
      <c r="C294" s="21">
        <v>14506597.189634986</v>
      </c>
      <c r="D294" s="45">
        <f t="shared" ref="D294:D313" si="31">B294*1000000/C294</f>
        <v>22.955259121324865</v>
      </c>
    </row>
    <row r="295" spans="1:4">
      <c r="A295" s="3">
        <f>A294+1</f>
        <v>2024</v>
      </c>
      <c r="B295" s="20">
        <v>536.68666293669662</v>
      </c>
      <c r="C295" s="21">
        <v>16307041.051448273</v>
      </c>
      <c r="D295" s="45">
        <f t="shared" si="31"/>
        <v>32.911345549659487</v>
      </c>
    </row>
    <row r="296" spans="1:4">
      <c r="A296" s="3">
        <f t="shared" ref="A296:A313" si="32">A295+1</f>
        <v>2025</v>
      </c>
      <c r="B296" s="20">
        <v>570.05849776398998</v>
      </c>
      <c r="C296" s="21">
        <v>17360432.515944678</v>
      </c>
      <c r="D296" s="45">
        <f t="shared" si="31"/>
        <v>32.836652960139098</v>
      </c>
    </row>
    <row r="297" spans="1:4">
      <c r="A297" s="3">
        <f t="shared" si="32"/>
        <v>2026</v>
      </c>
      <c r="B297" s="20">
        <v>789.02960170301117</v>
      </c>
      <c r="C297" s="21">
        <v>17873416.243536439</v>
      </c>
      <c r="D297" s="45">
        <f t="shared" si="31"/>
        <v>44.145427541774382</v>
      </c>
    </row>
    <row r="298" spans="1:4">
      <c r="A298" s="3">
        <f t="shared" si="32"/>
        <v>2027</v>
      </c>
      <c r="B298" s="20">
        <v>883.77493243802394</v>
      </c>
      <c r="C298" s="21">
        <v>18909955.188292269</v>
      </c>
      <c r="D298" s="45">
        <f t="shared" si="31"/>
        <v>46.735961224550969</v>
      </c>
    </row>
    <row r="299" spans="1:4">
      <c r="A299" s="3">
        <f t="shared" si="32"/>
        <v>2028</v>
      </c>
      <c r="B299" s="20">
        <v>1132.9744873186467</v>
      </c>
      <c r="C299" s="21">
        <v>20294419.938499603</v>
      </c>
      <c r="D299" s="45">
        <f t="shared" si="31"/>
        <v>55.826896789956201</v>
      </c>
    </row>
    <row r="300" spans="1:4">
      <c r="A300" s="3">
        <f t="shared" si="32"/>
        <v>2029</v>
      </c>
      <c r="B300" s="20">
        <v>1184.4353432803159</v>
      </c>
      <c r="C300" s="21">
        <v>20625973.161064591</v>
      </c>
      <c r="D300" s="45">
        <f t="shared" si="31"/>
        <v>57.424458668265927</v>
      </c>
    </row>
    <row r="301" spans="1:4">
      <c r="A301" s="3">
        <f t="shared" si="32"/>
        <v>2030</v>
      </c>
      <c r="B301" s="20">
        <v>1127.6440805101615</v>
      </c>
      <c r="C301" s="21">
        <v>20598436.004271433</v>
      </c>
      <c r="D301" s="45">
        <f t="shared" si="31"/>
        <v>54.744160201110688</v>
      </c>
    </row>
    <row r="302" spans="1:4">
      <c r="A302" s="3">
        <f t="shared" si="32"/>
        <v>2031</v>
      </c>
      <c r="B302" s="20">
        <v>1274.0056466463636</v>
      </c>
      <c r="C302" s="21">
        <v>21152414.344865248</v>
      </c>
      <c r="D302" s="45">
        <f t="shared" si="31"/>
        <v>60.229798162762862</v>
      </c>
    </row>
    <row r="303" spans="1:4">
      <c r="A303" s="3">
        <f t="shared" si="32"/>
        <v>2032</v>
      </c>
      <c r="B303" s="20">
        <v>1280.0675265226985</v>
      </c>
      <c r="C303" s="21">
        <v>21356001.675222646</v>
      </c>
      <c r="D303" s="45">
        <f t="shared" si="31"/>
        <v>59.939474906852062</v>
      </c>
    </row>
    <row r="304" spans="1:4">
      <c r="A304" s="3">
        <f t="shared" si="32"/>
        <v>2033</v>
      </c>
      <c r="B304" s="20">
        <v>1319.4291193525669</v>
      </c>
      <c r="C304" s="21">
        <v>21492223.465844043</v>
      </c>
      <c r="D304" s="45">
        <f t="shared" si="31"/>
        <v>61.391001328896259</v>
      </c>
    </row>
    <row r="305" spans="1:4">
      <c r="A305" s="3">
        <f t="shared" si="32"/>
        <v>2034</v>
      </c>
      <c r="B305" s="20">
        <v>1416.2917247204298</v>
      </c>
      <c r="C305" s="21">
        <v>21677526.743869916</v>
      </c>
      <c r="D305" s="45">
        <f t="shared" si="31"/>
        <v>65.334562445918152</v>
      </c>
    </row>
    <row r="306" spans="1:4">
      <c r="A306" s="3">
        <f t="shared" si="32"/>
        <v>2035</v>
      </c>
      <c r="B306" s="20">
        <v>1447.264857379937</v>
      </c>
      <c r="C306" s="21">
        <v>21895711.052860398</v>
      </c>
      <c r="D306" s="45">
        <f t="shared" si="31"/>
        <v>66.098098110902413</v>
      </c>
    </row>
    <row r="307" spans="1:4">
      <c r="A307" s="3">
        <f t="shared" si="32"/>
        <v>2036</v>
      </c>
      <c r="B307" s="20">
        <v>1576.5158637326235</v>
      </c>
      <c r="C307" s="21">
        <v>22180064.903355803</v>
      </c>
      <c r="D307" s="45">
        <f t="shared" si="31"/>
        <v>71.078054577473281</v>
      </c>
    </row>
    <row r="308" spans="1:4">
      <c r="A308" s="3">
        <f t="shared" si="32"/>
        <v>2037</v>
      </c>
      <c r="B308" s="20">
        <v>1674.1330347428375</v>
      </c>
      <c r="C308" s="21">
        <v>22410957.169257902</v>
      </c>
      <c r="D308" s="45">
        <f t="shared" si="31"/>
        <v>74.70154095155381</v>
      </c>
    </row>
    <row r="309" spans="1:4">
      <c r="A309" s="3">
        <f t="shared" si="32"/>
        <v>2038</v>
      </c>
      <c r="B309" s="20">
        <v>1891.552419375769</v>
      </c>
      <c r="C309" s="21">
        <v>22705996.381443631</v>
      </c>
      <c r="D309" s="45">
        <f t="shared" si="31"/>
        <v>83.306294407834542</v>
      </c>
    </row>
    <row r="310" spans="1:4">
      <c r="A310" s="3">
        <f t="shared" si="32"/>
        <v>2039</v>
      </c>
      <c r="B310" s="20">
        <v>2040.4038351727304</v>
      </c>
      <c r="C310" s="21">
        <v>23013902.851294067</v>
      </c>
      <c r="D310" s="45">
        <f t="shared" si="31"/>
        <v>88.659617986438093</v>
      </c>
    </row>
    <row r="311" spans="1:4">
      <c r="A311" s="3">
        <f t="shared" si="32"/>
        <v>2040</v>
      </c>
      <c r="B311" s="20">
        <v>2132.5050269404428</v>
      </c>
      <c r="C311" s="21">
        <v>23357876.33641313</v>
      </c>
      <c r="D311" s="45">
        <f t="shared" si="31"/>
        <v>91.297042429154047</v>
      </c>
    </row>
    <row r="312" spans="1:4">
      <c r="A312" s="3">
        <f t="shared" si="32"/>
        <v>2041</v>
      </c>
      <c r="B312" s="20">
        <v>2170.7734659804046</v>
      </c>
      <c r="C312" s="21">
        <v>23682701.620711345</v>
      </c>
      <c r="D312" s="45">
        <f t="shared" si="31"/>
        <v>91.66071931936969</v>
      </c>
    </row>
    <row r="313" spans="1:4">
      <c r="A313" s="3">
        <f t="shared" si="32"/>
        <v>2042</v>
      </c>
      <c r="B313" s="20">
        <v>2419.7601479570167</v>
      </c>
      <c r="C313" s="21">
        <v>24050913.427219946</v>
      </c>
      <c r="D313" s="45">
        <f t="shared" si="31"/>
        <v>100.60990636714946</v>
      </c>
    </row>
    <row r="315" spans="1:4">
      <c r="A315" s="3">
        <f>A287+1</f>
        <v>12</v>
      </c>
      <c r="B315" s="3" t="str">
        <f ca="1">OFFSET(Portfolios!$B$8,A315,0)</f>
        <v>Accelerated SSR 2028 Target Scenario-Pathway 2</v>
      </c>
    </row>
    <row r="316" spans="1:4" ht="60">
      <c r="B316" s="54" t="s">
        <v>173</v>
      </c>
      <c r="C316" s="54" t="s">
        <v>174</v>
      </c>
      <c r="D316" s="54" t="s">
        <v>175</v>
      </c>
    </row>
    <row r="317" spans="1:4">
      <c r="A317" s="51" t="s">
        <v>5</v>
      </c>
      <c r="B317" s="54" t="s">
        <v>176</v>
      </c>
      <c r="C317" s="54" t="s">
        <v>111</v>
      </c>
      <c r="D317" s="54" t="s">
        <v>177</v>
      </c>
    </row>
    <row r="318" spans="1:4">
      <c r="A318" s="3">
        <f t="shared" ref="A318:A320" si="33">A319-1</f>
        <v>2019</v>
      </c>
      <c r="B318" s="39" t="s">
        <v>88</v>
      </c>
      <c r="C318" s="18">
        <v>13088664</v>
      </c>
      <c r="D318" s="44" t="s">
        <v>88</v>
      </c>
    </row>
    <row r="319" spans="1:4">
      <c r="A319" s="3">
        <f t="shared" si="33"/>
        <v>2020</v>
      </c>
      <c r="B319" s="39" t="s">
        <v>88</v>
      </c>
      <c r="C319" s="18">
        <v>12993459.205</v>
      </c>
      <c r="D319" s="44" t="s">
        <v>88</v>
      </c>
    </row>
    <row r="320" spans="1:4">
      <c r="A320" s="3">
        <f t="shared" si="33"/>
        <v>2021</v>
      </c>
      <c r="B320" s="39" t="s">
        <v>88</v>
      </c>
      <c r="C320" s="18">
        <v>13510323.448000001</v>
      </c>
      <c r="D320" s="44" t="s">
        <v>88</v>
      </c>
    </row>
    <row r="321" spans="1:4">
      <c r="A321" s="3">
        <f>A322-1</f>
        <v>2022</v>
      </c>
      <c r="B321" s="39" t="s">
        <v>88</v>
      </c>
      <c r="C321" s="18">
        <v>13700592.141000001</v>
      </c>
      <c r="D321" s="44" t="s">
        <v>88</v>
      </c>
    </row>
    <row r="322" spans="1:4">
      <c r="A322" s="3">
        <v>2023</v>
      </c>
      <c r="B322" s="20">
        <v>314.55227225775229</v>
      </c>
      <c r="C322" s="21">
        <v>14506597.189634986</v>
      </c>
      <c r="D322" s="45">
        <f t="shared" ref="D322:D341" si="34">B322*1000000/C322</f>
        <v>21.683394675251684</v>
      </c>
    </row>
    <row r="323" spans="1:4">
      <c r="A323" s="3">
        <f>A322+1</f>
        <v>2024</v>
      </c>
      <c r="B323" s="20">
        <v>492.11277139070648</v>
      </c>
      <c r="C323" s="21">
        <v>16307041.051448273</v>
      </c>
      <c r="D323" s="45">
        <f t="shared" si="34"/>
        <v>30.177931719071783</v>
      </c>
    </row>
    <row r="324" spans="1:4">
      <c r="A324" s="3">
        <f t="shared" ref="A324:A341" si="35">A323+1</f>
        <v>2025</v>
      </c>
      <c r="B324" s="20">
        <v>505.0883570513065</v>
      </c>
      <c r="C324" s="21">
        <v>17360432.515944678</v>
      </c>
      <c r="D324" s="45">
        <f t="shared" si="34"/>
        <v>29.09422657456307</v>
      </c>
    </row>
    <row r="325" spans="1:4">
      <c r="A325" s="3">
        <f t="shared" si="35"/>
        <v>2026</v>
      </c>
      <c r="B325" s="20">
        <v>869.02990583520113</v>
      </c>
      <c r="C325" s="21">
        <v>17873416.243536439</v>
      </c>
      <c r="D325" s="45">
        <f t="shared" si="34"/>
        <v>48.621365607678293</v>
      </c>
    </row>
    <row r="326" spans="1:4">
      <c r="A326" s="3">
        <f t="shared" si="35"/>
        <v>2027</v>
      </c>
      <c r="B326" s="20">
        <v>925.65083007371015</v>
      </c>
      <c r="C326" s="21">
        <v>18909955.188292269</v>
      </c>
      <c r="D326" s="45">
        <f t="shared" si="34"/>
        <v>48.950450747065169</v>
      </c>
    </row>
    <row r="327" spans="1:4">
      <c r="A327" s="3">
        <f t="shared" si="35"/>
        <v>2028</v>
      </c>
      <c r="B327" s="20">
        <v>1230.242786869869</v>
      </c>
      <c r="C327" s="21">
        <v>20294419.938499603</v>
      </c>
      <c r="D327" s="45">
        <f t="shared" si="34"/>
        <v>60.619756100347189</v>
      </c>
    </row>
    <row r="328" spans="1:4">
      <c r="A328" s="3">
        <f t="shared" si="35"/>
        <v>2029</v>
      </c>
      <c r="B328" s="20">
        <v>1280.8845261688755</v>
      </c>
      <c r="C328" s="21">
        <v>20625973.161064591</v>
      </c>
      <c r="D328" s="45">
        <f t="shared" si="34"/>
        <v>62.100562051868962</v>
      </c>
    </row>
    <row r="329" spans="1:4">
      <c r="A329" s="3">
        <f t="shared" si="35"/>
        <v>2030</v>
      </c>
      <c r="B329" s="20">
        <v>1184.2533371931145</v>
      </c>
      <c r="C329" s="21">
        <v>20598436.004271433</v>
      </c>
      <c r="D329" s="45">
        <f t="shared" si="34"/>
        <v>57.492391021703767</v>
      </c>
    </row>
    <row r="330" spans="1:4">
      <c r="A330" s="3">
        <f t="shared" si="35"/>
        <v>2031</v>
      </c>
      <c r="B330" s="20">
        <v>1309.4885792342504</v>
      </c>
      <c r="C330" s="21">
        <v>21152414.344865248</v>
      </c>
      <c r="D330" s="45">
        <f t="shared" si="34"/>
        <v>61.90728669950289</v>
      </c>
    </row>
    <row r="331" spans="1:4">
      <c r="A331" s="3">
        <f t="shared" si="35"/>
        <v>2032</v>
      </c>
      <c r="B331" s="20">
        <v>1317.3882772054396</v>
      </c>
      <c r="C331" s="21">
        <v>21356001.675222646</v>
      </c>
      <c r="D331" s="45">
        <f t="shared" si="34"/>
        <v>61.687028182521679</v>
      </c>
    </row>
    <row r="332" spans="1:4">
      <c r="A332" s="3">
        <f t="shared" si="35"/>
        <v>2033</v>
      </c>
      <c r="B332" s="20">
        <v>1340.0663482403888</v>
      </c>
      <c r="C332" s="21">
        <v>21492223.465844043</v>
      </c>
      <c r="D332" s="45">
        <f t="shared" si="34"/>
        <v>62.351219750253129</v>
      </c>
    </row>
    <row r="333" spans="1:4">
      <c r="A333" s="3">
        <f t="shared" si="35"/>
        <v>2034</v>
      </c>
      <c r="B333" s="20">
        <v>1431.2820552940177</v>
      </c>
      <c r="C333" s="21">
        <v>21677526.743869916</v>
      </c>
      <c r="D333" s="45">
        <f t="shared" si="34"/>
        <v>66.026077246047606</v>
      </c>
    </row>
    <row r="334" spans="1:4">
      <c r="A334" s="3">
        <f t="shared" si="35"/>
        <v>2035</v>
      </c>
      <c r="B334" s="20">
        <v>1456.7661765578155</v>
      </c>
      <c r="C334" s="21">
        <v>21895711.052860398</v>
      </c>
      <c r="D334" s="45">
        <f t="shared" si="34"/>
        <v>66.532033284550835</v>
      </c>
    </row>
    <row r="335" spans="1:4">
      <c r="A335" s="3">
        <f t="shared" si="35"/>
        <v>2036</v>
      </c>
      <c r="B335" s="20">
        <v>1594.0526650359425</v>
      </c>
      <c r="C335" s="21">
        <v>22180064.903355803</v>
      </c>
      <c r="D335" s="45">
        <f t="shared" si="34"/>
        <v>71.868710573284446</v>
      </c>
    </row>
    <row r="336" spans="1:4">
      <c r="A336" s="3">
        <f t="shared" si="35"/>
        <v>2037</v>
      </c>
      <c r="B336" s="20">
        <v>1674.4585896146846</v>
      </c>
      <c r="C336" s="21">
        <v>22410957.169257902</v>
      </c>
      <c r="D336" s="45">
        <f t="shared" si="34"/>
        <v>74.716067545370763</v>
      </c>
    </row>
    <row r="337" spans="1:4">
      <c r="A337" s="3">
        <f t="shared" si="35"/>
        <v>2038</v>
      </c>
      <c r="B337" s="20">
        <v>1873.0987328030121</v>
      </c>
      <c r="C337" s="21">
        <v>22705996.381443631</v>
      </c>
      <c r="D337" s="45">
        <f t="shared" si="34"/>
        <v>82.493571360461999</v>
      </c>
    </row>
    <row r="338" spans="1:4">
      <c r="A338" s="3">
        <f t="shared" si="35"/>
        <v>2039</v>
      </c>
      <c r="B338" s="20">
        <v>1999.4638837280099</v>
      </c>
      <c r="C338" s="21">
        <v>23013902.851294067</v>
      </c>
      <c r="D338" s="45">
        <f t="shared" si="34"/>
        <v>86.880695406063225</v>
      </c>
    </row>
    <row r="339" spans="1:4">
      <c r="A339" s="3">
        <f t="shared" si="35"/>
        <v>2040</v>
      </c>
      <c r="B339" s="20">
        <v>2086.6493459691783</v>
      </c>
      <c r="C339" s="21">
        <v>23357876.33641313</v>
      </c>
      <c r="D339" s="45">
        <f t="shared" si="34"/>
        <v>89.333863914514041</v>
      </c>
    </row>
    <row r="340" spans="1:4">
      <c r="A340" s="3">
        <f t="shared" si="35"/>
        <v>2041</v>
      </c>
      <c r="B340" s="20">
        <v>2123.5344282232954</v>
      </c>
      <c r="C340" s="21">
        <v>23682701.620711345</v>
      </c>
      <c r="D340" s="45">
        <f t="shared" si="34"/>
        <v>89.666055090868127</v>
      </c>
    </row>
    <row r="341" spans="1:4">
      <c r="A341" s="3">
        <f t="shared" si="35"/>
        <v>2042</v>
      </c>
      <c r="B341" s="20">
        <v>2333.5378148135201</v>
      </c>
      <c r="C341" s="21">
        <v>24050913.427219946</v>
      </c>
      <c r="D341" s="45">
        <f t="shared" si="34"/>
        <v>97.024914329137573</v>
      </c>
    </row>
    <row r="343" spans="1:4">
      <c r="A343" s="3">
        <f>A315+1</f>
        <v>13</v>
      </c>
      <c r="B343" s="3" t="str">
        <f ca="1">OFFSET(Portfolios!$B$8,A343,0)</f>
        <v>Accelerated SSR 2028 Target Scenario</v>
      </c>
    </row>
    <row r="344" spans="1:4" ht="60">
      <c r="B344" s="54" t="s">
        <v>173</v>
      </c>
      <c r="C344" s="54" t="s">
        <v>174</v>
      </c>
      <c r="D344" s="54" t="s">
        <v>175</v>
      </c>
    </row>
    <row r="345" spans="1:4">
      <c r="A345" s="51" t="s">
        <v>5</v>
      </c>
      <c r="B345" s="54" t="s">
        <v>176</v>
      </c>
      <c r="C345" s="54" t="s">
        <v>111</v>
      </c>
      <c r="D345" s="54" t="s">
        <v>177</v>
      </c>
    </row>
    <row r="346" spans="1:4">
      <c r="A346" s="3">
        <f t="shared" ref="A346:A348" si="36">A347-1</f>
        <v>2019</v>
      </c>
      <c r="B346" s="39" t="s">
        <v>88</v>
      </c>
      <c r="C346" s="18">
        <v>13088664</v>
      </c>
      <c r="D346" s="44" t="s">
        <v>88</v>
      </c>
    </row>
    <row r="347" spans="1:4">
      <c r="A347" s="3">
        <f t="shared" si="36"/>
        <v>2020</v>
      </c>
      <c r="B347" s="39" t="s">
        <v>88</v>
      </c>
      <c r="C347" s="18">
        <v>12993459.205</v>
      </c>
      <c r="D347" s="44" t="s">
        <v>88</v>
      </c>
    </row>
    <row r="348" spans="1:4">
      <c r="A348" s="3">
        <f t="shared" si="36"/>
        <v>2021</v>
      </c>
      <c r="B348" s="39" t="s">
        <v>88</v>
      </c>
      <c r="C348" s="18">
        <v>13510323.448000001</v>
      </c>
      <c r="D348" s="44" t="s">
        <v>88</v>
      </c>
    </row>
    <row r="349" spans="1:4">
      <c r="A349" s="3">
        <f>A350-1</f>
        <v>2022</v>
      </c>
      <c r="B349" s="39" t="s">
        <v>88</v>
      </c>
      <c r="C349" s="18">
        <v>13700592.141000001</v>
      </c>
      <c r="D349" s="44" t="s">
        <v>88</v>
      </c>
    </row>
    <row r="350" spans="1:4">
      <c r="A350" s="3">
        <v>2023</v>
      </c>
      <c r="B350" s="20">
        <v>333.00269745675416</v>
      </c>
      <c r="C350" s="21">
        <v>14506597.189634986</v>
      </c>
      <c r="D350" s="45">
        <f t="shared" ref="D350:D369" si="37">B350*1000000/C350</f>
        <v>22.955259121324865</v>
      </c>
    </row>
    <row r="351" spans="1:4">
      <c r="A351" s="3">
        <f>A350+1</f>
        <v>2024</v>
      </c>
      <c r="B351" s="20">
        <v>536.68666293669662</v>
      </c>
      <c r="C351" s="21">
        <v>16307041.051448273</v>
      </c>
      <c r="D351" s="45">
        <f t="shared" si="37"/>
        <v>32.911345549659487</v>
      </c>
    </row>
    <row r="352" spans="1:4">
      <c r="A352" s="3">
        <f t="shared" ref="A352:A369" si="38">A351+1</f>
        <v>2025</v>
      </c>
      <c r="B352" s="20">
        <v>570.05849776398998</v>
      </c>
      <c r="C352" s="21">
        <v>17360432.515944678</v>
      </c>
      <c r="D352" s="45">
        <f t="shared" si="37"/>
        <v>32.836652960139098</v>
      </c>
    </row>
    <row r="353" spans="1:4">
      <c r="A353" s="3">
        <f t="shared" si="38"/>
        <v>2026</v>
      </c>
      <c r="B353" s="20">
        <v>789.02960170301117</v>
      </c>
      <c r="C353" s="21">
        <v>17873416.243536439</v>
      </c>
      <c r="D353" s="45">
        <f t="shared" si="37"/>
        <v>44.145427541774382</v>
      </c>
    </row>
    <row r="354" spans="1:4">
      <c r="A354" s="3">
        <f t="shared" si="38"/>
        <v>2027</v>
      </c>
      <c r="B354" s="20">
        <v>883.77493243802394</v>
      </c>
      <c r="C354" s="21">
        <v>18909955.188292269</v>
      </c>
      <c r="D354" s="45">
        <f t="shared" si="37"/>
        <v>46.735961224550969</v>
      </c>
    </row>
    <row r="355" spans="1:4">
      <c r="A355" s="3">
        <f t="shared" si="38"/>
        <v>2028</v>
      </c>
      <c r="B355" s="20">
        <v>1132.9744873186467</v>
      </c>
      <c r="C355" s="21">
        <v>20294419.938499603</v>
      </c>
      <c r="D355" s="45">
        <f t="shared" si="37"/>
        <v>55.826896789956201</v>
      </c>
    </row>
    <row r="356" spans="1:4">
      <c r="A356" s="3">
        <f t="shared" si="38"/>
        <v>2029</v>
      </c>
      <c r="B356" s="20">
        <v>1184.4353432803159</v>
      </c>
      <c r="C356" s="21">
        <v>20625973.161064591</v>
      </c>
      <c r="D356" s="45">
        <f t="shared" si="37"/>
        <v>57.424458668265927</v>
      </c>
    </row>
    <row r="357" spans="1:4">
      <c r="A357" s="3">
        <f t="shared" si="38"/>
        <v>2030</v>
      </c>
      <c r="B357" s="20">
        <v>1143.512413217371</v>
      </c>
      <c r="C357" s="21">
        <v>20598436.004271433</v>
      </c>
      <c r="D357" s="45">
        <f t="shared" si="37"/>
        <v>55.514526101896493</v>
      </c>
    </row>
    <row r="358" spans="1:4">
      <c r="A358" s="3">
        <f t="shared" si="38"/>
        <v>2031</v>
      </c>
      <c r="B358" s="20">
        <v>1284.6951563593207</v>
      </c>
      <c r="C358" s="21">
        <v>21152414.344865248</v>
      </c>
      <c r="D358" s="45">
        <f t="shared" si="37"/>
        <v>60.735154645416664</v>
      </c>
    </row>
    <row r="359" spans="1:4">
      <c r="A359" s="3">
        <f t="shared" si="38"/>
        <v>2032</v>
      </c>
      <c r="B359" s="20">
        <v>1240.2267054612598</v>
      </c>
      <c r="C359" s="21">
        <v>21356001.675222646</v>
      </c>
      <c r="D359" s="45">
        <f t="shared" si="37"/>
        <v>58.073918719540927</v>
      </c>
    </row>
    <row r="360" spans="1:4">
      <c r="A360" s="3">
        <f t="shared" si="38"/>
        <v>2033</v>
      </c>
      <c r="B360" s="20">
        <v>1253.7310483852384</v>
      </c>
      <c r="C360" s="21">
        <v>21492223.465844043</v>
      </c>
      <c r="D360" s="45">
        <f t="shared" si="37"/>
        <v>58.334171444741301</v>
      </c>
    </row>
    <row r="361" spans="1:4">
      <c r="A361" s="3">
        <f t="shared" si="38"/>
        <v>2034</v>
      </c>
      <c r="B361" s="20">
        <v>1342.6496961664532</v>
      </c>
      <c r="C361" s="21">
        <v>21677526.743869916</v>
      </c>
      <c r="D361" s="45">
        <f t="shared" si="37"/>
        <v>61.937402362847259</v>
      </c>
    </row>
    <row r="362" spans="1:4">
      <c r="A362" s="3">
        <f t="shared" si="38"/>
        <v>2035</v>
      </c>
      <c r="B362" s="20">
        <v>1379.7517964378153</v>
      </c>
      <c r="C362" s="21">
        <v>21895711.052860398</v>
      </c>
      <c r="D362" s="45">
        <f t="shared" si="37"/>
        <v>63.014706081334047</v>
      </c>
    </row>
    <row r="363" spans="1:4">
      <c r="A363" s="3">
        <f t="shared" si="38"/>
        <v>2036</v>
      </c>
      <c r="B363" s="20">
        <v>1511.2909731009472</v>
      </c>
      <c r="C363" s="21">
        <v>22180064.903355803</v>
      </c>
      <c r="D363" s="45">
        <f t="shared" si="37"/>
        <v>68.137355760049715</v>
      </c>
    </row>
    <row r="364" spans="1:4">
      <c r="A364" s="3">
        <f t="shared" si="38"/>
        <v>2037</v>
      </c>
      <c r="B364" s="20">
        <v>1665.8930086682569</v>
      </c>
      <c r="C364" s="21">
        <v>22410957.169257902</v>
      </c>
      <c r="D364" s="45">
        <f t="shared" si="37"/>
        <v>74.333862498003256</v>
      </c>
    </row>
    <row r="365" spans="1:4">
      <c r="A365" s="3">
        <f t="shared" si="38"/>
        <v>2038</v>
      </c>
      <c r="B365" s="20">
        <v>1828.66625247346</v>
      </c>
      <c r="C365" s="21">
        <v>22705996.381443631</v>
      </c>
      <c r="D365" s="45">
        <f t="shared" si="37"/>
        <v>80.536710292437505</v>
      </c>
    </row>
    <row r="366" spans="1:4">
      <c r="A366" s="3">
        <f t="shared" si="38"/>
        <v>2039</v>
      </c>
      <c r="B366" s="20">
        <v>1933.5203387212339</v>
      </c>
      <c r="C366" s="21">
        <v>23013902.851294067</v>
      </c>
      <c r="D366" s="45">
        <f t="shared" si="37"/>
        <v>84.015316794148731</v>
      </c>
    </row>
    <row r="367" spans="1:4">
      <c r="A367" s="3">
        <f t="shared" si="38"/>
        <v>2040</v>
      </c>
      <c r="B367" s="20">
        <v>1887.9587660415616</v>
      </c>
      <c r="C367" s="21">
        <v>23357876.33641313</v>
      </c>
      <c r="D367" s="45">
        <f t="shared" si="37"/>
        <v>80.827500704692881</v>
      </c>
    </row>
    <row r="368" spans="1:4">
      <c r="A368" s="3">
        <f t="shared" si="38"/>
        <v>2041</v>
      </c>
      <c r="B368" s="20">
        <v>1921.7976015599502</v>
      </c>
      <c r="C368" s="21">
        <v>23682701.620711345</v>
      </c>
      <c r="D368" s="45">
        <f t="shared" si="37"/>
        <v>81.147735268482691</v>
      </c>
    </row>
    <row r="369" spans="1:4">
      <c r="A369" s="3">
        <f t="shared" si="38"/>
        <v>2042</v>
      </c>
      <c r="B369" s="20">
        <v>2167.1939091362024</v>
      </c>
      <c r="C369" s="21">
        <v>24050913.427219946</v>
      </c>
      <c r="D369" s="45">
        <f t="shared" si="37"/>
        <v>90.108590498831177</v>
      </c>
    </row>
    <row r="371" spans="1:4">
      <c r="A371" s="3">
        <f>A343+1</f>
        <v>14</v>
      </c>
      <c r="B371" s="3" t="str">
        <f ca="1">OFFSET(Portfolios!$B$8,A371,0)</f>
        <v>No Purchases 2040 Scenario-Pathway 1</v>
      </c>
    </row>
    <row r="372" spans="1:4" ht="60">
      <c r="B372" s="54" t="s">
        <v>173</v>
      </c>
      <c r="C372" s="54" t="s">
        <v>174</v>
      </c>
      <c r="D372" s="54" t="s">
        <v>175</v>
      </c>
    </row>
    <row r="373" spans="1:4">
      <c r="A373" s="51" t="s">
        <v>5</v>
      </c>
      <c r="B373" s="54" t="s">
        <v>176</v>
      </c>
      <c r="C373" s="54" t="s">
        <v>111</v>
      </c>
      <c r="D373" s="54" t="s">
        <v>177</v>
      </c>
    </row>
    <row r="374" spans="1:4">
      <c r="A374" s="3">
        <f t="shared" ref="A374:A376" si="39">A375-1</f>
        <v>2019</v>
      </c>
      <c r="B374" s="39" t="s">
        <v>88</v>
      </c>
      <c r="C374" s="18">
        <v>13088664</v>
      </c>
      <c r="D374" s="44" t="s">
        <v>88</v>
      </c>
    </row>
    <row r="375" spans="1:4">
      <c r="A375" s="3">
        <f t="shared" si="39"/>
        <v>2020</v>
      </c>
      <c r="B375" s="39" t="s">
        <v>88</v>
      </c>
      <c r="C375" s="18">
        <v>12993459.205</v>
      </c>
      <c r="D375" s="44" t="s">
        <v>88</v>
      </c>
    </row>
    <row r="376" spans="1:4">
      <c r="A376" s="3">
        <f t="shared" si="39"/>
        <v>2021</v>
      </c>
      <c r="B376" s="39" t="s">
        <v>88</v>
      </c>
      <c r="C376" s="18">
        <v>13510323.448000001</v>
      </c>
      <c r="D376" s="44" t="s">
        <v>88</v>
      </c>
    </row>
    <row r="377" spans="1:4">
      <c r="A377" s="3">
        <f>A378-1</f>
        <v>2022</v>
      </c>
      <c r="B377" s="39" t="s">
        <v>88</v>
      </c>
      <c r="C377" s="18">
        <v>13700592.141000001</v>
      </c>
      <c r="D377" s="44" t="s">
        <v>88</v>
      </c>
    </row>
    <row r="378" spans="1:4">
      <c r="A378" s="3">
        <v>2023</v>
      </c>
      <c r="B378" s="20">
        <v>333.06742910218657</v>
      </c>
      <c r="C378" s="21">
        <v>14506597.189634986</v>
      </c>
      <c r="D378" s="45">
        <f t="shared" ref="D378:D397" si="40">B378*1000000/C378</f>
        <v>22.959721342518865</v>
      </c>
    </row>
    <row r="379" spans="1:4">
      <c r="A379" s="3">
        <f>A378+1</f>
        <v>2024</v>
      </c>
      <c r="B379" s="20">
        <v>536.302407119647</v>
      </c>
      <c r="C379" s="21">
        <v>16307041.051448273</v>
      </c>
      <c r="D379" s="45">
        <f t="shared" si="40"/>
        <v>32.88778175192099</v>
      </c>
    </row>
    <row r="380" spans="1:4">
      <c r="A380" s="3">
        <f t="shared" ref="A380:A397" si="41">A379+1</f>
        <v>2025</v>
      </c>
      <c r="B380" s="20">
        <v>570.78324484522091</v>
      </c>
      <c r="C380" s="21">
        <v>17360432.515944678</v>
      </c>
      <c r="D380" s="45">
        <f t="shared" si="40"/>
        <v>32.878400023788892</v>
      </c>
    </row>
    <row r="381" spans="1:4">
      <c r="A381" s="3">
        <f t="shared" si="41"/>
        <v>2026</v>
      </c>
      <c r="B381" s="20">
        <v>784.80818888681904</v>
      </c>
      <c r="C381" s="21">
        <v>17873416.243536439</v>
      </c>
      <c r="D381" s="45">
        <f t="shared" si="40"/>
        <v>43.909243660714786</v>
      </c>
    </row>
    <row r="382" spans="1:4">
      <c r="A382" s="3">
        <f t="shared" si="41"/>
        <v>2027</v>
      </c>
      <c r="B382" s="20">
        <v>883.32047797671748</v>
      </c>
      <c r="C382" s="21">
        <v>18909955.188292269</v>
      </c>
      <c r="D382" s="45">
        <f t="shared" si="40"/>
        <v>46.711928673612519</v>
      </c>
    </row>
    <row r="383" spans="1:4">
      <c r="A383" s="3">
        <f t="shared" si="41"/>
        <v>2028</v>
      </c>
      <c r="B383" s="20">
        <v>1052.8505918260744</v>
      </c>
      <c r="C383" s="21">
        <v>20294419.938499603</v>
      </c>
      <c r="D383" s="45">
        <f t="shared" si="40"/>
        <v>51.87882161779654</v>
      </c>
    </row>
    <row r="384" spans="1:4">
      <c r="A384" s="3">
        <f t="shared" si="41"/>
        <v>2029</v>
      </c>
      <c r="B384" s="20">
        <v>1119.7802332883064</v>
      </c>
      <c r="C384" s="21">
        <v>20625973.161064591</v>
      </c>
      <c r="D384" s="45">
        <f t="shared" si="40"/>
        <v>54.289813360278316</v>
      </c>
    </row>
    <row r="385" spans="1:4">
      <c r="A385" s="3">
        <f t="shared" si="41"/>
        <v>2030</v>
      </c>
      <c r="B385" s="20">
        <v>1045.3029494292168</v>
      </c>
      <c r="C385" s="21">
        <v>20598436.004271433</v>
      </c>
      <c r="D385" s="45">
        <f t="shared" si="40"/>
        <v>50.746714421058748</v>
      </c>
    </row>
    <row r="386" spans="1:4">
      <c r="A386" s="3">
        <f t="shared" si="41"/>
        <v>2031</v>
      </c>
      <c r="B386" s="20">
        <v>1183.9525979757668</v>
      </c>
      <c r="C386" s="21">
        <v>21152414.344865248</v>
      </c>
      <c r="D386" s="45">
        <f t="shared" si="40"/>
        <v>55.97245679253497</v>
      </c>
    </row>
    <row r="387" spans="1:4">
      <c r="A387" s="3">
        <f t="shared" si="41"/>
        <v>2032</v>
      </c>
      <c r="B387" s="20">
        <v>1231.9783449808933</v>
      </c>
      <c r="C387" s="21">
        <v>21356001.675222646</v>
      </c>
      <c r="D387" s="45">
        <f t="shared" si="40"/>
        <v>57.687687223317724</v>
      </c>
    </row>
    <row r="388" spans="1:4">
      <c r="A388" s="3">
        <f t="shared" si="41"/>
        <v>2033</v>
      </c>
      <c r="B388" s="20">
        <v>1295.4970680159395</v>
      </c>
      <c r="C388" s="21">
        <v>21492223.465844043</v>
      </c>
      <c r="D388" s="45">
        <f t="shared" si="40"/>
        <v>60.27747990219693</v>
      </c>
    </row>
    <row r="389" spans="1:4">
      <c r="A389" s="3">
        <f t="shared" si="41"/>
        <v>2034</v>
      </c>
      <c r="B389" s="20">
        <v>1393.6656041260817</v>
      </c>
      <c r="C389" s="21">
        <v>21677526.743869916</v>
      </c>
      <c r="D389" s="45">
        <f t="shared" si="40"/>
        <v>64.290803124954735</v>
      </c>
    </row>
    <row r="390" spans="1:4">
      <c r="A390" s="3">
        <f t="shared" si="41"/>
        <v>2035</v>
      </c>
      <c r="B390" s="20">
        <v>1425.9985005181843</v>
      </c>
      <c r="C390" s="21">
        <v>21895711.052860398</v>
      </c>
      <c r="D390" s="45">
        <f t="shared" si="40"/>
        <v>65.126841374347393</v>
      </c>
    </row>
    <row r="391" spans="1:4">
      <c r="A391" s="3">
        <f t="shared" si="41"/>
        <v>2036</v>
      </c>
      <c r="B391" s="20">
        <v>1555.046900059061</v>
      </c>
      <c r="C391" s="21">
        <v>22180064.903355803</v>
      </c>
      <c r="D391" s="45">
        <f t="shared" si="40"/>
        <v>70.110114953892008</v>
      </c>
    </row>
    <row r="392" spans="1:4">
      <c r="A392" s="3">
        <f t="shared" si="41"/>
        <v>2037</v>
      </c>
      <c r="B392" s="20">
        <v>1654.2311938710409</v>
      </c>
      <c r="C392" s="21">
        <v>22410957.169257902</v>
      </c>
      <c r="D392" s="45">
        <f t="shared" si="40"/>
        <v>73.813500306012045</v>
      </c>
    </row>
    <row r="393" spans="1:4">
      <c r="A393" s="3">
        <f t="shared" si="41"/>
        <v>2038</v>
      </c>
      <c r="B393" s="20">
        <v>1813.738785545213</v>
      </c>
      <c r="C393" s="21">
        <v>22705996.381443631</v>
      </c>
      <c r="D393" s="45">
        <f t="shared" si="40"/>
        <v>79.879286294059412</v>
      </c>
    </row>
    <row r="394" spans="1:4">
      <c r="A394" s="3">
        <f t="shared" si="41"/>
        <v>2039</v>
      </c>
      <c r="B394" s="20">
        <v>1960.8271160559027</v>
      </c>
      <c r="C394" s="21">
        <v>23013902.851294067</v>
      </c>
      <c r="D394" s="45">
        <f t="shared" si="40"/>
        <v>85.201850756298199</v>
      </c>
    </row>
    <row r="395" spans="1:4">
      <c r="A395" s="3">
        <f t="shared" si="41"/>
        <v>2040</v>
      </c>
      <c r="B395" s="20">
        <v>2197.6693967731107</v>
      </c>
      <c r="C395" s="21">
        <v>23357876.33641313</v>
      </c>
      <c r="D395" s="45">
        <f t="shared" si="40"/>
        <v>94.086866679190081</v>
      </c>
    </row>
    <row r="396" spans="1:4">
      <c r="A396" s="3">
        <f t="shared" si="41"/>
        <v>2041</v>
      </c>
      <c r="B396" s="20">
        <v>2249.5371051590382</v>
      </c>
      <c r="C396" s="21">
        <v>23682701.620711345</v>
      </c>
      <c r="D396" s="45">
        <f t="shared" si="40"/>
        <v>94.986507079569833</v>
      </c>
    </row>
    <row r="397" spans="1:4">
      <c r="A397" s="3">
        <f t="shared" si="41"/>
        <v>2042</v>
      </c>
      <c r="B397" s="20">
        <v>2537.4849411946816</v>
      </c>
      <c r="C397" s="21">
        <v>24050913.427219946</v>
      </c>
      <c r="D397" s="45">
        <f t="shared" si="40"/>
        <v>105.50472225819286</v>
      </c>
    </row>
    <row r="399" spans="1:4">
      <c r="A399" s="3">
        <f>A371+1</f>
        <v>15</v>
      </c>
      <c r="B399" s="3" t="str">
        <f ca="1">OFFSET(Portfolios!$B$8,A399,0)</f>
        <v>No Purchases 2040 Scenario-Pathway 2</v>
      </c>
    </row>
    <row r="400" spans="1:4" ht="60">
      <c r="B400" s="54" t="s">
        <v>173</v>
      </c>
      <c r="C400" s="54" t="s">
        <v>174</v>
      </c>
      <c r="D400" s="54" t="s">
        <v>175</v>
      </c>
    </row>
    <row r="401" spans="1:4">
      <c r="A401" s="51" t="s">
        <v>5</v>
      </c>
      <c r="B401" s="54" t="s">
        <v>176</v>
      </c>
      <c r="C401" s="54" t="s">
        <v>111</v>
      </c>
      <c r="D401" s="54" t="s">
        <v>177</v>
      </c>
    </row>
    <row r="402" spans="1:4">
      <c r="A402" s="3">
        <f t="shared" ref="A402:A404" si="42">A403-1</f>
        <v>2019</v>
      </c>
      <c r="B402" s="39" t="s">
        <v>88</v>
      </c>
      <c r="C402" s="18">
        <v>13088664</v>
      </c>
      <c r="D402" s="44" t="s">
        <v>88</v>
      </c>
    </row>
    <row r="403" spans="1:4">
      <c r="A403" s="3">
        <f t="shared" si="42"/>
        <v>2020</v>
      </c>
      <c r="B403" s="39" t="s">
        <v>88</v>
      </c>
      <c r="C403" s="18">
        <v>12993459.205</v>
      </c>
      <c r="D403" s="44" t="s">
        <v>88</v>
      </c>
    </row>
    <row r="404" spans="1:4">
      <c r="A404" s="3">
        <f t="shared" si="42"/>
        <v>2021</v>
      </c>
      <c r="B404" s="39" t="s">
        <v>88</v>
      </c>
      <c r="C404" s="18">
        <v>13510323.448000001</v>
      </c>
      <c r="D404" s="44" t="s">
        <v>88</v>
      </c>
    </row>
    <row r="405" spans="1:4">
      <c r="A405" s="3">
        <f>A406-1</f>
        <v>2022</v>
      </c>
      <c r="B405" s="39" t="s">
        <v>88</v>
      </c>
      <c r="C405" s="18">
        <v>13700592.141000001</v>
      </c>
      <c r="D405" s="44" t="s">
        <v>88</v>
      </c>
    </row>
    <row r="406" spans="1:4">
      <c r="A406" s="3">
        <v>2023</v>
      </c>
      <c r="B406" s="20">
        <v>314.6120841467889</v>
      </c>
      <c r="C406" s="21">
        <v>14506597.189634986</v>
      </c>
      <c r="D406" s="45">
        <f t="shared" ref="D406:D425" si="43">B406*1000000/C406</f>
        <v>21.68751775720224</v>
      </c>
    </row>
    <row r="407" spans="1:4">
      <c r="A407" s="3">
        <f>A406+1</f>
        <v>2024</v>
      </c>
      <c r="B407" s="20">
        <v>491.7299608393904</v>
      </c>
      <c r="C407" s="21">
        <v>16307041.051448273</v>
      </c>
      <c r="D407" s="45">
        <f t="shared" si="43"/>
        <v>30.154456549658256</v>
      </c>
    </row>
    <row r="408" spans="1:4">
      <c r="A408" s="3">
        <f t="shared" ref="A408:A425" si="44">A407+1</f>
        <v>2025</v>
      </c>
      <c r="B408" s="20">
        <v>505.98327872652999</v>
      </c>
      <c r="C408" s="21">
        <v>17360432.515944678</v>
      </c>
      <c r="D408" s="45">
        <f t="shared" si="43"/>
        <v>29.14577607797559</v>
      </c>
    </row>
    <row r="409" spans="1:4">
      <c r="A409" s="3">
        <f t="shared" si="44"/>
        <v>2026</v>
      </c>
      <c r="B409" s="20">
        <v>864.88904888570801</v>
      </c>
      <c r="C409" s="21">
        <v>17873416.243536439</v>
      </c>
      <c r="D409" s="45">
        <f t="shared" si="43"/>
        <v>48.389688747861939</v>
      </c>
    </row>
    <row r="410" spans="1:4">
      <c r="A410" s="3">
        <f t="shared" si="44"/>
        <v>2027</v>
      </c>
      <c r="B410" s="20">
        <v>925.34149021973531</v>
      </c>
      <c r="C410" s="21">
        <v>18909955.188292269</v>
      </c>
      <c r="D410" s="45">
        <f t="shared" si="43"/>
        <v>48.934092175566995</v>
      </c>
    </row>
    <row r="411" spans="1:4">
      <c r="A411" s="3">
        <f t="shared" si="44"/>
        <v>2028</v>
      </c>
      <c r="B411" s="20">
        <v>1146.8213064452016</v>
      </c>
      <c r="C411" s="21">
        <v>20294419.938499603</v>
      </c>
      <c r="D411" s="45">
        <f t="shared" si="43"/>
        <v>56.509193656213846</v>
      </c>
    </row>
    <row r="412" spans="1:4">
      <c r="A412" s="3">
        <f t="shared" si="44"/>
        <v>2029</v>
      </c>
      <c r="B412" s="20">
        <v>1213.7474293010646</v>
      </c>
      <c r="C412" s="21">
        <v>20625973.161064591</v>
      </c>
      <c r="D412" s="45">
        <f t="shared" si="43"/>
        <v>58.845583664010647</v>
      </c>
    </row>
    <row r="413" spans="1:4">
      <c r="A413" s="3">
        <f t="shared" si="44"/>
        <v>2030</v>
      </c>
      <c r="B413" s="20">
        <v>1115.2808344515643</v>
      </c>
      <c r="C413" s="21">
        <v>20598436.004271433</v>
      </c>
      <c r="D413" s="45">
        <f t="shared" si="43"/>
        <v>54.143957056753827</v>
      </c>
    </row>
    <row r="414" spans="1:4">
      <c r="A414" s="3">
        <f t="shared" si="44"/>
        <v>2031</v>
      </c>
      <c r="B414" s="20">
        <v>1237.4039818406914</v>
      </c>
      <c r="C414" s="21">
        <v>21152414.344865248</v>
      </c>
      <c r="D414" s="45">
        <f t="shared" si="43"/>
        <v>58.499420523174052</v>
      </c>
    </row>
    <row r="415" spans="1:4">
      <c r="A415" s="3">
        <f t="shared" si="44"/>
        <v>2032</v>
      </c>
      <c r="B415" s="20">
        <v>1274.3846091645737</v>
      </c>
      <c r="C415" s="21">
        <v>21356001.675222646</v>
      </c>
      <c r="D415" s="45">
        <f t="shared" si="43"/>
        <v>59.673370912080507</v>
      </c>
    </row>
    <row r="416" spans="1:4">
      <c r="A416" s="3">
        <f t="shared" si="44"/>
        <v>2033</v>
      </c>
      <c r="B416" s="20">
        <v>1315.5012139131854</v>
      </c>
      <c r="C416" s="21">
        <v>21492223.465844043</v>
      </c>
      <c r="D416" s="45">
        <f t="shared" si="43"/>
        <v>61.208241948712818</v>
      </c>
    </row>
    <row r="417" spans="1:4">
      <c r="A417" s="3">
        <f t="shared" si="44"/>
        <v>2034</v>
      </c>
      <c r="B417" s="20">
        <v>1408.328911549836</v>
      </c>
      <c r="C417" s="21">
        <v>21677526.743869916</v>
      </c>
      <c r="D417" s="45">
        <f t="shared" si="43"/>
        <v>64.967232110466227</v>
      </c>
    </row>
    <row r="418" spans="1:4">
      <c r="A418" s="3">
        <f t="shared" si="44"/>
        <v>2035</v>
      </c>
      <c r="B418" s="20">
        <v>1435.0340403395517</v>
      </c>
      <c r="C418" s="21">
        <v>21895711.052860398</v>
      </c>
      <c r="D418" s="45">
        <f t="shared" si="43"/>
        <v>65.539503918146679</v>
      </c>
    </row>
    <row r="419" spans="1:4">
      <c r="A419" s="3">
        <f t="shared" si="44"/>
        <v>2036</v>
      </c>
      <c r="B419" s="20">
        <v>1572.4804749418045</v>
      </c>
      <c r="C419" s="21">
        <v>22180064.903355803</v>
      </c>
      <c r="D419" s="45">
        <f t="shared" si="43"/>
        <v>70.896116931735889</v>
      </c>
    </row>
    <row r="420" spans="1:4">
      <c r="A420" s="3">
        <f t="shared" si="44"/>
        <v>2037</v>
      </c>
      <c r="B420" s="20">
        <v>1653.6080961349955</v>
      </c>
      <c r="C420" s="21">
        <v>22410957.169257902</v>
      </c>
      <c r="D420" s="45">
        <f t="shared" si="43"/>
        <v>73.785697043021557</v>
      </c>
    </row>
    <row r="421" spans="1:4">
      <c r="A421" s="3">
        <f t="shared" si="44"/>
        <v>2038</v>
      </c>
      <c r="B421" s="20">
        <v>1792.40480756742</v>
      </c>
      <c r="C421" s="21">
        <v>22705996.381443631</v>
      </c>
      <c r="D421" s="45">
        <f t="shared" si="43"/>
        <v>78.939711671594139</v>
      </c>
    </row>
    <row r="422" spans="1:4">
      <c r="A422" s="3">
        <f t="shared" si="44"/>
        <v>2039</v>
      </c>
      <c r="B422" s="20">
        <v>1917.2484057334161</v>
      </c>
      <c r="C422" s="21">
        <v>23013902.851294067</v>
      </c>
      <c r="D422" s="45">
        <f t="shared" si="43"/>
        <v>83.308268837400149</v>
      </c>
    </row>
    <row r="423" spans="1:4">
      <c r="A423" s="3">
        <f t="shared" si="44"/>
        <v>2040</v>
      </c>
      <c r="B423" s="20">
        <v>2126.9636987526455</v>
      </c>
      <c r="C423" s="21">
        <v>23357876.33641313</v>
      </c>
      <c r="D423" s="45">
        <f t="shared" si="43"/>
        <v>91.059806470371313</v>
      </c>
    </row>
    <row r="424" spans="1:4">
      <c r="A424" s="3">
        <f t="shared" si="44"/>
        <v>2041</v>
      </c>
      <c r="B424" s="20">
        <v>2174.4646561354907</v>
      </c>
      <c r="C424" s="21">
        <v>23682701.620711345</v>
      </c>
      <c r="D424" s="45">
        <f t="shared" si="43"/>
        <v>91.816579500112695</v>
      </c>
    </row>
    <row r="425" spans="1:4">
      <c r="A425" s="3">
        <f t="shared" si="44"/>
        <v>2042</v>
      </c>
      <c r="B425" s="20">
        <v>2420.4337391337453</v>
      </c>
      <c r="C425" s="21">
        <v>24050913.427219946</v>
      </c>
      <c r="D425" s="45">
        <f t="shared" si="43"/>
        <v>100.63791325257471</v>
      </c>
    </row>
    <row r="427" spans="1:4">
      <c r="A427" s="3">
        <f>A399+1</f>
        <v>16</v>
      </c>
      <c r="B427" s="3" t="str">
        <f ca="1">OFFSET(Portfolios!$B$8,A427,0)</f>
        <v>No Purchases 2040 Scenario</v>
      </c>
    </row>
    <row r="428" spans="1:4" ht="60">
      <c r="B428" s="54" t="s">
        <v>173</v>
      </c>
      <c r="C428" s="54" t="s">
        <v>174</v>
      </c>
      <c r="D428" s="54" t="s">
        <v>175</v>
      </c>
    </row>
    <row r="429" spans="1:4">
      <c r="A429" s="51" t="s">
        <v>5</v>
      </c>
      <c r="B429" s="54" t="s">
        <v>176</v>
      </c>
      <c r="C429" s="54" t="s">
        <v>111</v>
      </c>
      <c r="D429" s="54" t="s">
        <v>177</v>
      </c>
    </row>
    <row r="430" spans="1:4">
      <c r="A430" s="3">
        <f t="shared" ref="A430:A432" si="45">A431-1</f>
        <v>2019</v>
      </c>
      <c r="B430" s="39" t="s">
        <v>88</v>
      </c>
      <c r="C430" s="18">
        <v>13088664</v>
      </c>
      <c r="D430" s="44" t="s">
        <v>88</v>
      </c>
    </row>
    <row r="431" spans="1:4">
      <c r="A431" s="3">
        <f t="shared" si="45"/>
        <v>2020</v>
      </c>
      <c r="B431" s="39" t="s">
        <v>88</v>
      </c>
      <c r="C431" s="18">
        <v>12993459.205</v>
      </c>
      <c r="D431" s="44" t="s">
        <v>88</v>
      </c>
    </row>
    <row r="432" spans="1:4">
      <c r="A432" s="3">
        <f t="shared" si="45"/>
        <v>2021</v>
      </c>
      <c r="B432" s="39" t="s">
        <v>88</v>
      </c>
      <c r="C432" s="18">
        <v>13510323.448000001</v>
      </c>
      <c r="D432" s="44" t="s">
        <v>88</v>
      </c>
    </row>
    <row r="433" spans="1:4">
      <c r="A433" s="3">
        <f>A434-1</f>
        <v>2022</v>
      </c>
      <c r="B433" s="39" t="s">
        <v>88</v>
      </c>
      <c r="C433" s="18">
        <v>13700592.141000001</v>
      </c>
      <c r="D433" s="44" t="s">
        <v>88</v>
      </c>
    </row>
    <row r="434" spans="1:4">
      <c r="A434" s="3">
        <v>2023</v>
      </c>
      <c r="B434" s="20">
        <v>333.06742910218657</v>
      </c>
      <c r="C434" s="21">
        <v>14506597.189634986</v>
      </c>
      <c r="D434" s="45">
        <f t="shared" ref="D434:D453" si="46">B434*1000000/C434</f>
        <v>22.959721342518865</v>
      </c>
    </row>
    <row r="435" spans="1:4">
      <c r="A435" s="3">
        <f>A434+1</f>
        <v>2024</v>
      </c>
      <c r="B435" s="20">
        <v>536.302407119647</v>
      </c>
      <c r="C435" s="21">
        <v>16307041.051448273</v>
      </c>
      <c r="D435" s="45">
        <f t="shared" si="46"/>
        <v>32.88778175192099</v>
      </c>
    </row>
    <row r="436" spans="1:4">
      <c r="A436" s="3">
        <f t="shared" ref="A436:A453" si="47">A435+1</f>
        <v>2025</v>
      </c>
      <c r="B436" s="20">
        <v>570.78324484522091</v>
      </c>
      <c r="C436" s="21">
        <v>17360432.515944678</v>
      </c>
      <c r="D436" s="45">
        <f t="shared" si="46"/>
        <v>32.878400023788892</v>
      </c>
    </row>
    <row r="437" spans="1:4">
      <c r="A437" s="3">
        <f t="shared" si="47"/>
        <v>2026</v>
      </c>
      <c r="B437" s="20">
        <v>784.80818888681904</v>
      </c>
      <c r="C437" s="21">
        <v>17873416.243536439</v>
      </c>
      <c r="D437" s="45">
        <f t="shared" si="46"/>
        <v>43.909243660714786</v>
      </c>
    </row>
    <row r="438" spans="1:4">
      <c r="A438" s="3">
        <f t="shared" si="47"/>
        <v>2027</v>
      </c>
      <c r="B438" s="20">
        <v>883.32047797671748</v>
      </c>
      <c r="C438" s="21">
        <v>18909955.188292269</v>
      </c>
      <c r="D438" s="45">
        <f t="shared" si="46"/>
        <v>46.711928673612519</v>
      </c>
    </row>
    <row r="439" spans="1:4">
      <c r="A439" s="3">
        <f t="shared" si="47"/>
        <v>2028</v>
      </c>
      <c r="B439" s="20">
        <v>1052.8505918260744</v>
      </c>
      <c r="C439" s="21">
        <v>20294419.938499603</v>
      </c>
      <c r="D439" s="45">
        <f t="shared" si="46"/>
        <v>51.87882161779654</v>
      </c>
    </row>
    <row r="440" spans="1:4">
      <c r="A440" s="3">
        <f t="shared" si="47"/>
        <v>2029</v>
      </c>
      <c r="B440" s="20">
        <v>1119.7802332883064</v>
      </c>
      <c r="C440" s="21">
        <v>20625973.161064591</v>
      </c>
      <c r="D440" s="45">
        <f t="shared" si="46"/>
        <v>54.289813360278316</v>
      </c>
    </row>
    <row r="441" spans="1:4">
      <c r="A441" s="3">
        <f t="shared" si="47"/>
        <v>2030</v>
      </c>
      <c r="B441" s="20">
        <v>1096.9131101165137</v>
      </c>
      <c r="C441" s="21">
        <v>20598436.004271433</v>
      </c>
      <c r="D441" s="45">
        <f t="shared" si="46"/>
        <v>53.252252252989031</v>
      </c>
    </row>
    <row r="442" spans="1:4">
      <c r="A442" s="3">
        <f t="shared" si="47"/>
        <v>2031</v>
      </c>
      <c r="B442" s="20">
        <v>1240.3928861115469</v>
      </c>
      <c r="C442" s="21">
        <v>21152414.344865248</v>
      </c>
      <c r="D442" s="45">
        <f t="shared" si="46"/>
        <v>58.640723743795824</v>
      </c>
    </row>
    <row r="443" spans="1:4">
      <c r="A443" s="3">
        <f t="shared" si="47"/>
        <v>2032</v>
      </c>
      <c r="B443" s="20">
        <v>1204.7698192068756</v>
      </c>
      <c r="C443" s="21">
        <v>21356001.675222646</v>
      </c>
      <c r="D443" s="45">
        <f t="shared" si="46"/>
        <v>56.413641351445307</v>
      </c>
    </row>
    <row r="444" spans="1:4">
      <c r="A444" s="3">
        <f t="shared" si="47"/>
        <v>2033</v>
      </c>
      <c r="B444" s="20">
        <v>1224.5213738161683</v>
      </c>
      <c r="C444" s="21">
        <v>21492223.465844043</v>
      </c>
      <c r="D444" s="45">
        <f t="shared" si="46"/>
        <v>56.975090351270872</v>
      </c>
    </row>
    <row r="445" spans="1:4">
      <c r="A445" s="3">
        <f t="shared" si="47"/>
        <v>2034</v>
      </c>
      <c r="B445" s="20">
        <v>1315.4938578097685</v>
      </c>
      <c r="C445" s="21">
        <v>21677526.743869916</v>
      </c>
      <c r="D445" s="45">
        <f t="shared" si="46"/>
        <v>60.68468388266529</v>
      </c>
    </row>
    <row r="446" spans="1:4">
      <c r="A446" s="3">
        <f t="shared" si="47"/>
        <v>2035</v>
      </c>
      <c r="B446" s="20">
        <v>1352.6947896388267</v>
      </c>
      <c r="C446" s="21">
        <v>21895711.052860398</v>
      </c>
      <c r="D446" s="45">
        <f t="shared" si="46"/>
        <v>61.778984312186296</v>
      </c>
    </row>
    <row r="447" spans="1:4">
      <c r="A447" s="3">
        <f t="shared" si="47"/>
        <v>2036</v>
      </c>
      <c r="B447" s="20">
        <v>1485.3967597738301</v>
      </c>
      <c r="C447" s="21">
        <v>22180064.903355803</v>
      </c>
      <c r="D447" s="45">
        <f t="shared" si="46"/>
        <v>66.969901406784984</v>
      </c>
    </row>
    <row r="448" spans="1:4">
      <c r="A448" s="3">
        <f t="shared" si="47"/>
        <v>2037</v>
      </c>
      <c r="B448" s="20">
        <v>1640.0386660931581</v>
      </c>
      <c r="C448" s="21">
        <v>22410957.169257902</v>
      </c>
      <c r="D448" s="45">
        <f t="shared" si="46"/>
        <v>73.180215093305847</v>
      </c>
    </row>
    <row r="449" spans="1:4">
      <c r="A449" s="3">
        <f t="shared" si="47"/>
        <v>2038</v>
      </c>
      <c r="B449" s="20">
        <v>1737.1368216342246</v>
      </c>
      <c r="C449" s="21">
        <v>22705996.381443631</v>
      </c>
      <c r="D449" s="45">
        <f t="shared" si="46"/>
        <v>76.505641613415023</v>
      </c>
    </row>
    <row r="450" spans="1:4">
      <c r="A450" s="3">
        <f t="shared" si="47"/>
        <v>2039</v>
      </c>
      <c r="B450" s="20">
        <v>1839.7380047885474</v>
      </c>
      <c r="C450" s="21">
        <v>23013902.851294067</v>
      </c>
      <c r="D450" s="45">
        <f t="shared" si="46"/>
        <v>79.940287254888602</v>
      </c>
    </row>
    <row r="451" spans="1:4">
      <c r="A451" s="3">
        <f t="shared" si="47"/>
        <v>2040</v>
      </c>
      <c r="B451" s="20">
        <v>1949.8556181493284</v>
      </c>
      <c r="C451" s="21">
        <v>23357876.33641313</v>
      </c>
      <c r="D451" s="45">
        <f t="shared" si="46"/>
        <v>83.477435622418028</v>
      </c>
    </row>
    <row r="452" spans="1:4">
      <c r="A452" s="3">
        <f t="shared" si="47"/>
        <v>2041</v>
      </c>
      <c r="B452" s="20">
        <v>1994.7823802313869</v>
      </c>
      <c r="C452" s="21">
        <v>23682701.620711345</v>
      </c>
      <c r="D452" s="45">
        <f t="shared" si="46"/>
        <v>84.229511150319112</v>
      </c>
    </row>
    <row r="453" spans="1:4">
      <c r="A453" s="3">
        <f t="shared" si="47"/>
        <v>2042</v>
      </c>
      <c r="B453" s="20">
        <v>2276.338849505938</v>
      </c>
      <c r="C453" s="21">
        <v>24050913.427219946</v>
      </c>
      <c r="D453" s="45">
        <f t="shared" si="46"/>
        <v>94.64666929987203</v>
      </c>
    </row>
  </sheetData>
  <mergeCells count="2">
    <mergeCell ref="A2:F2"/>
    <mergeCell ref="A4:F4"/>
  </mergeCells>
  <pageMargins left="0.7" right="0.7" top="0.75" bottom="0.75" header="0.3" footer="0.3"/>
  <pageSetup orientation="portrait" horizontalDpi="1200" verticalDpi="1200" r:id="rId1"/>
  <rowBreaks count="15" manualBreakCount="15">
    <brk id="34" max="5" man="1"/>
    <brk id="62" max="5" man="1"/>
    <brk id="90" max="5" man="1"/>
    <brk id="118" max="5" man="1"/>
    <brk id="146" max="5" man="1"/>
    <brk id="174" max="5" man="1"/>
    <brk id="202" max="5" man="1"/>
    <brk id="230" max="5" man="1"/>
    <brk id="258" max="5" man="1"/>
    <brk id="286" max="5" man="1"/>
    <brk id="314" max="5" man="1"/>
    <brk id="342" max="5" man="1"/>
    <brk id="370" max="5" man="1"/>
    <brk id="398" max="5" man="1"/>
    <brk id="426"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DA74B-6C2F-4273-9CDE-6AACE489F861}">
  <sheetPr>
    <tabColor theme="2" tint="-9.9978637043366805E-2"/>
    <pageSetUpPr fitToPage="1"/>
  </sheetPr>
  <dimension ref="A1:G58"/>
  <sheetViews>
    <sheetView view="pageBreakPreview" zoomScale="90" zoomScaleNormal="80" zoomScaleSheetLayoutView="90" workbookViewId="0">
      <selection activeCell="A6" sqref="A6:G6"/>
    </sheetView>
  </sheetViews>
  <sheetFormatPr defaultColWidth="9.140625" defaultRowHeight="15"/>
  <cols>
    <col min="1" max="1" width="9.140625" style="1"/>
    <col min="2" max="2" width="30.5703125" style="1" bestFit="1" customWidth="1"/>
    <col min="3" max="3" width="38.42578125" style="1" bestFit="1" customWidth="1"/>
    <col min="4" max="4" width="29.140625" style="1" bestFit="1" customWidth="1"/>
    <col min="5" max="5" width="36.42578125" style="1" bestFit="1" customWidth="1"/>
    <col min="6" max="6" width="40.140625" style="1" bestFit="1" customWidth="1"/>
    <col min="7" max="7" width="35" style="1" bestFit="1" customWidth="1"/>
    <col min="8" max="8" width="2.5703125" style="1" customWidth="1"/>
    <col min="9" max="16384" width="9.140625" style="1"/>
  </cols>
  <sheetData>
    <row r="1" spans="1:7" s="3" customFormat="1">
      <c r="A1" s="2" t="s">
        <v>0</v>
      </c>
    </row>
    <row r="2" spans="1:7" s="3" customFormat="1">
      <c r="A2" s="84" t="s">
        <v>178</v>
      </c>
      <c r="B2" s="84"/>
      <c r="C2" s="84"/>
      <c r="D2" s="84"/>
      <c r="E2" s="84"/>
      <c r="F2" s="84"/>
      <c r="G2" s="84"/>
    </row>
    <row r="3" spans="1:7" s="3" customFormat="1">
      <c r="A3" s="84" t="s">
        <v>179</v>
      </c>
      <c r="B3" s="84"/>
      <c r="C3" s="84"/>
      <c r="D3" s="84"/>
      <c r="E3" s="84"/>
      <c r="F3" s="84"/>
      <c r="G3" s="84"/>
    </row>
    <row r="4" spans="1:7" s="3" customFormat="1">
      <c r="A4" s="84" t="s">
        <v>180</v>
      </c>
      <c r="B4" s="84"/>
      <c r="C4" s="84"/>
      <c r="D4" s="84"/>
      <c r="E4" s="84"/>
      <c r="F4" s="84"/>
      <c r="G4" s="84"/>
    </row>
    <row r="5" spans="1:7" s="3" customFormat="1">
      <c r="A5" s="84" t="s">
        <v>181</v>
      </c>
      <c r="B5" s="84"/>
      <c r="C5" s="84"/>
      <c r="D5" s="84"/>
      <c r="E5" s="84"/>
      <c r="F5" s="84"/>
      <c r="G5" s="84"/>
    </row>
    <row r="6" spans="1:7" s="3" customFormat="1">
      <c r="A6" s="84" t="s">
        <v>182</v>
      </c>
      <c r="B6" s="84"/>
      <c r="C6" s="84"/>
      <c r="D6" s="84"/>
      <c r="E6" s="84"/>
      <c r="F6" s="84"/>
      <c r="G6" s="84"/>
    </row>
    <row r="7" spans="1:7" s="3" customFormat="1">
      <c r="A7" s="84" t="s">
        <v>183</v>
      </c>
      <c r="B7" s="84"/>
      <c r="C7" s="84"/>
      <c r="D7" s="84"/>
      <c r="E7" s="84"/>
      <c r="F7" s="84"/>
      <c r="G7" s="84"/>
    </row>
    <row r="8" spans="1:7" s="3" customFormat="1" ht="48.6" customHeight="1">
      <c r="A8" s="86" t="s">
        <v>184</v>
      </c>
      <c r="B8" s="86"/>
      <c r="C8" s="86"/>
      <c r="D8" s="86"/>
      <c r="E8" s="86"/>
      <c r="F8" s="86"/>
      <c r="G8" s="86"/>
    </row>
    <row r="9" spans="1:7" s="3" customFormat="1">
      <c r="A9" s="3" t="s">
        <v>185</v>
      </c>
    </row>
    <row r="10" spans="1:7">
      <c r="A10" s="12"/>
    </row>
    <row r="11" spans="1:7" customFormat="1" ht="38.450000000000003" customHeight="1">
      <c r="A11" s="81"/>
      <c r="B11" s="81"/>
      <c r="C11" s="81"/>
      <c r="D11" s="81"/>
      <c r="E11" s="81"/>
      <c r="F11" s="81"/>
      <c r="G11" s="81"/>
    </row>
    <row r="12" spans="1:7">
      <c r="A12" s="3"/>
      <c r="B12" s="3" t="str">
        <f>Portfolios!$B$5</f>
        <v>CEP Portfolio-Pathway 1</v>
      </c>
      <c r="C12" s="3"/>
      <c r="D12" s="3"/>
      <c r="E12" s="3"/>
      <c r="F12" s="3"/>
      <c r="G12" s="3"/>
    </row>
    <row r="13" spans="1:7">
      <c r="A13" s="3"/>
      <c r="B13" s="3" t="s">
        <v>186</v>
      </c>
      <c r="C13" s="3" t="s">
        <v>186</v>
      </c>
      <c r="D13" s="3" t="s">
        <v>186</v>
      </c>
      <c r="E13" s="3" t="s">
        <v>186</v>
      </c>
      <c r="F13" s="3" t="s">
        <v>186</v>
      </c>
      <c r="G13" s="3"/>
    </row>
    <row r="14" spans="1:7" ht="30">
      <c r="A14" s="3" t="s">
        <v>5</v>
      </c>
      <c r="B14" s="3" t="s">
        <v>187</v>
      </c>
      <c r="C14" s="3" t="s">
        <v>188</v>
      </c>
      <c r="D14" s="3" t="s">
        <v>189</v>
      </c>
      <c r="E14" s="3" t="s">
        <v>190</v>
      </c>
      <c r="F14" s="3" t="s">
        <v>191</v>
      </c>
      <c r="G14" s="42" t="s">
        <v>192</v>
      </c>
    </row>
    <row r="15" spans="1:7">
      <c r="A15" s="3">
        <v>2023</v>
      </c>
      <c r="B15" s="15">
        <v>2901319.4379269974</v>
      </c>
      <c r="C15" s="15">
        <v>1964681.4718001201</v>
      </c>
      <c r="D15" s="16" t="s">
        <v>88</v>
      </c>
      <c r="E15" s="15">
        <v>510408.18187809456</v>
      </c>
      <c r="F15" s="16" t="s">
        <v>88</v>
      </c>
      <c r="G15" s="16" t="s">
        <v>88</v>
      </c>
    </row>
    <row r="16" spans="1:7">
      <c r="A16" s="3">
        <f>A15+1</f>
        <v>2024</v>
      </c>
      <c r="B16" s="15">
        <v>3261408.2102896548</v>
      </c>
      <c r="C16" s="15">
        <v>1948252.59677262</v>
      </c>
      <c r="D16" s="16" t="s">
        <v>88</v>
      </c>
      <c r="E16" s="15">
        <v>539616.24782361044</v>
      </c>
      <c r="F16" s="16" t="s">
        <v>88</v>
      </c>
      <c r="G16" s="16" t="s">
        <v>88</v>
      </c>
    </row>
    <row r="17" spans="1:7">
      <c r="A17" s="3">
        <f t="shared" ref="A17:A34" si="0">A16+1</f>
        <v>2025</v>
      </c>
      <c r="B17" s="15">
        <v>4687316.7793050632</v>
      </c>
      <c r="C17" s="15">
        <v>1951373.6666302702</v>
      </c>
      <c r="D17" s="16" t="s">
        <v>88</v>
      </c>
      <c r="E17" s="15">
        <v>2466688.0917164283</v>
      </c>
      <c r="F17" s="16" t="s">
        <v>88</v>
      </c>
      <c r="G17" s="16" t="s">
        <v>88</v>
      </c>
    </row>
    <row r="18" spans="1:7">
      <c r="A18" s="3">
        <f t="shared" si="0"/>
        <v>2026</v>
      </c>
      <c r="B18" s="15">
        <v>4825822.3857548386</v>
      </c>
      <c r="C18" s="15">
        <v>1934604.3305024805</v>
      </c>
      <c r="D18" s="16" t="s">
        <v>88</v>
      </c>
      <c r="E18" s="15">
        <v>4435853.6178781614</v>
      </c>
      <c r="F18" s="16" t="s">
        <v>88</v>
      </c>
      <c r="G18" s="16" t="s">
        <v>88</v>
      </c>
    </row>
    <row r="19" spans="1:7">
      <c r="A19" s="3">
        <f t="shared" si="0"/>
        <v>2027</v>
      </c>
      <c r="B19" s="15">
        <v>5105687.9008389125</v>
      </c>
      <c r="C19" s="15">
        <v>1929221.1452154708</v>
      </c>
      <c r="D19" s="16" t="s">
        <v>88</v>
      </c>
      <c r="E19" s="15">
        <v>4985569.2360301418</v>
      </c>
      <c r="F19" s="16" t="s">
        <v>88</v>
      </c>
      <c r="G19" s="16" t="s">
        <v>88</v>
      </c>
    </row>
    <row r="20" spans="1:7">
      <c r="A20" s="3">
        <f t="shared" si="0"/>
        <v>2028</v>
      </c>
      <c r="B20" s="15">
        <v>5479493.3833948933</v>
      </c>
      <c r="C20" s="15">
        <v>1896757.7212178502</v>
      </c>
      <c r="D20" s="16" t="s">
        <v>88</v>
      </c>
      <c r="E20" s="15">
        <v>6985265.5904979631</v>
      </c>
      <c r="F20" s="16" t="s">
        <v>88</v>
      </c>
      <c r="G20" s="16" t="s">
        <v>88</v>
      </c>
    </row>
    <row r="21" spans="1:7">
      <c r="A21" s="3">
        <f t="shared" si="0"/>
        <v>2029</v>
      </c>
      <c r="B21" s="15">
        <v>5569012.7534874398</v>
      </c>
      <c r="C21" s="15">
        <v>1780444.8279938707</v>
      </c>
      <c r="D21" s="16" t="s">
        <v>88</v>
      </c>
      <c r="E21" s="15">
        <v>9415747.4453220107</v>
      </c>
      <c r="F21" s="16" t="s">
        <v>88</v>
      </c>
      <c r="G21" s="16" t="s">
        <v>88</v>
      </c>
    </row>
    <row r="22" spans="1:7">
      <c r="A22" s="3">
        <f t="shared" si="0"/>
        <v>2030</v>
      </c>
      <c r="B22" s="15">
        <v>7209452.6014950015</v>
      </c>
      <c r="C22" s="15">
        <v>1754500.6920605102</v>
      </c>
      <c r="D22" s="16" t="s">
        <v>88</v>
      </c>
      <c r="E22" s="15">
        <v>8293414.8484806996</v>
      </c>
      <c r="F22" s="16" t="s">
        <v>88</v>
      </c>
      <c r="G22" s="16" t="s">
        <v>88</v>
      </c>
    </row>
    <row r="23" spans="1:7">
      <c r="A23" s="3">
        <f t="shared" si="0"/>
        <v>2031</v>
      </c>
      <c r="B23" s="15">
        <v>7403345.0207028361</v>
      </c>
      <c r="C23" s="15">
        <v>1700270.2972622402</v>
      </c>
      <c r="D23" s="16" t="s">
        <v>88</v>
      </c>
      <c r="E23" s="15">
        <v>8126786.0441884799</v>
      </c>
      <c r="F23" s="16" t="s">
        <v>88</v>
      </c>
      <c r="G23" s="16" t="s">
        <v>88</v>
      </c>
    </row>
    <row r="24" spans="1:7">
      <c r="A24" s="3">
        <f t="shared" si="0"/>
        <v>2032</v>
      </c>
      <c r="B24" s="15">
        <v>7474600.5863279253</v>
      </c>
      <c r="C24" s="15">
        <v>1183403.8812263003</v>
      </c>
      <c r="D24" s="16" t="s">
        <v>88</v>
      </c>
      <c r="E24" s="15">
        <v>11978989.523720942</v>
      </c>
      <c r="F24" s="16" t="s">
        <v>88</v>
      </c>
      <c r="G24" s="16" t="s">
        <v>88</v>
      </c>
    </row>
    <row r="25" spans="1:7">
      <c r="A25" s="3">
        <f t="shared" si="0"/>
        <v>2033</v>
      </c>
      <c r="B25" s="15">
        <v>7522278.2130454145</v>
      </c>
      <c r="C25" s="15">
        <v>1233187.9067671404</v>
      </c>
      <c r="D25" s="16" t="s">
        <v>88</v>
      </c>
      <c r="E25" s="15">
        <v>13049332.432083659</v>
      </c>
      <c r="F25" s="16" t="s">
        <v>88</v>
      </c>
      <c r="G25" s="16" t="s">
        <v>88</v>
      </c>
    </row>
    <row r="26" spans="1:7">
      <c r="A26" s="3">
        <f t="shared" si="0"/>
        <v>2034</v>
      </c>
      <c r="B26" s="15">
        <v>7587134.3603544701</v>
      </c>
      <c r="C26" s="15">
        <v>1240927.2720445101</v>
      </c>
      <c r="D26" s="16" t="s">
        <v>88</v>
      </c>
      <c r="E26" s="15">
        <v>12984318.811728964</v>
      </c>
      <c r="F26" s="16" t="s">
        <v>88</v>
      </c>
      <c r="G26" s="16" t="s">
        <v>88</v>
      </c>
    </row>
    <row r="27" spans="1:7">
      <c r="A27" s="3">
        <f t="shared" si="0"/>
        <v>2035</v>
      </c>
      <c r="B27" s="15">
        <v>9853069.9737871792</v>
      </c>
      <c r="C27" s="15">
        <v>1337644.2122071108</v>
      </c>
      <c r="D27" s="16" t="s">
        <v>88</v>
      </c>
      <c r="E27" s="15">
        <v>10870665.946644625</v>
      </c>
      <c r="F27" s="16" t="s">
        <v>88</v>
      </c>
      <c r="G27" s="16" t="s">
        <v>88</v>
      </c>
    </row>
    <row r="28" spans="1:7">
      <c r="A28" s="3">
        <f t="shared" si="0"/>
        <v>2036</v>
      </c>
      <c r="B28" s="15">
        <v>9981029.2065101117</v>
      </c>
      <c r="C28" s="15">
        <v>1508030.7402556604</v>
      </c>
      <c r="D28" s="16" t="s">
        <v>88</v>
      </c>
      <c r="E28" s="15">
        <v>10689509.066257145</v>
      </c>
      <c r="F28" s="16" t="s">
        <v>88</v>
      </c>
      <c r="G28" s="16" t="s">
        <v>88</v>
      </c>
    </row>
    <row r="29" spans="1:7">
      <c r="A29" s="3">
        <f t="shared" si="0"/>
        <v>2037</v>
      </c>
      <c r="B29" s="15">
        <v>10084930.726166056</v>
      </c>
      <c r="C29" s="15">
        <v>1479025.0044860898</v>
      </c>
      <c r="D29" s="16" t="s">
        <v>88</v>
      </c>
      <c r="E29" s="15">
        <v>11085079.419482207</v>
      </c>
      <c r="F29" s="16" t="s">
        <v>88</v>
      </c>
      <c r="G29" s="16" t="s">
        <v>88</v>
      </c>
    </row>
    <row r="30" spans="1:7">
      <c r="A30" s="3">
        <f t="shared" si="0"/>
        <v>2038</v>
      </c>
      <c r="B30" s="15">
        <v>10217698.371649634</v>
      </c>
      <c r="C30" s="15">
        <v>1495980.208611411</v>
      </c>
      <c r="D30" s="16" t="s">
        <v>88</v>
      </c>
      <c r="E30" s="15">
        <v>10885293.305865429</v>
      </c>
      <c r="F30" s="16" t="s">
        <v>88</v>
      </c>
      <c r="G30" s="16" t="s">
        <v>88</v>
      </c>
    </row>
    <row r="31" spans="1:7">
      <c r="A31" s="3">
        <f t="shared" si="0"/>
        <v>2039</v>
      </c>
      <c r="B31" s="15">
        <v>10356256.283082331</v>
      </c>
      <c r="C31" s="15">
        <v>1497348.6926669998</v>
      </c>
      <c r="D31" s="16" t="s">
        <v>88</v>
      </c>
      <c r="E31" s="15">
        <v>10483597.118718034</v>
      </c>
      <c r="F31" s="16" t="s">
        <v>88</v>
      </c>
      <c r="G31" s="16" t="s">
        <v>88</v>
      </c>
    </row>
    <row r="32" spans="1:7">
      <c r="A32" s="3">
        <f t="shared" si="0"/>
        <v>2040</v>
      </c>
      <c r="B32" s="15">
        <v>11678938.168206565</v>
      </c>
      <c r="C32" s="15">
        <v>1534553.3445688207</v>
      </c>
      <c r="D32" s="16" t="s">
        <v>88</v>
      </c>
      <c r="E32" s="15">
        <v>9360063.2682221532</v>
      </c>
      <c r="F32" s="16" t="s">
        <v>88</v>
      </c>
      <c r="G32" s="16" t="s">
        <v>88</v>
      </c>
    </row>
    <row r="33" spans="1:7">
      <c r="A33" s="3">
        <f t="shared" si="0"/>
        <v>2041</v>
      </c>
      <c r="B33" s="15">
        <v>11841350.810355673</v>
      </c>
      <c r="C33" s="15">
        <v>1549515.5388082105</v>
      </c>
      <c r="D33" s="16" t="s">
        <v>88</v>
      </c>
      <c r="E33" s="15">
        <v>9098678.9428207595</v>
      </c>
      <c r="F33" s="16" t="s">
        <v>88</v>
      </c>
      <c r="G33" s="16" t="s">
        <v>88</v>
      </c>
    </row>
    <row r="34" spans="1:7">
      <c r="A34" s="3">
        <f t="shared" si="0"/>
        <v>2042</v>
      </c>
      <c r="B34" s="15">
        <v>12025456.713609973</v>
      </c>
      <c r="C34" s="15">
        <v>1555543.1635909704</v>
      </c>
      <c r="D34" s="16" t="s">
        <v>88</v>
      </c>
      <c r="E34" s="15">
        <v>8928337.430873828</v>
      </c>
      <c r="F34" s="16" t="s">
        <v>88</v>
      </c>
      <c r="G34" s="16" t="s">
        <v>88</v>
      </c>
    </row>
    <row r="35" spans="1:7" ht="7.5" customHeight="1"/>
    <row r="36" spans="1:7">
      <c r="A36" s="3"/>
      <c r="B36" s="3" t="str">
        <f>Portfolios!$B$6</f>
        <v>CEP Portfolio-Pathway 2</v>
      </c>
      <c r="C36" s="3"/>
      <c r="D36" s="3"/>
      <c r="E36" s="3"/>
      <c r="F36" s="3"/>
      <c r="G36" s="3"/>
    </row>
    <row r="37" spans="1:7">
      <c r="A37" s="3"/>
      <c r="B37" s="3" t="s">
        <v>186</v>
      </c>
      <c r="C37" s="3" t="s">
        <v>186</v>
      </c>
      <c r="D37" s="3" t="s">
        <v>186</v>
      </c>
      <c r="E37" s="3" t="s">
        <v>186</v>
      </c>
      <c r="F37" s="3" t="s">
        <v>186</v>
      </c>
      <c r="G37" s="3"/>
    </row>
    <row r="38" spans="1:7" ht="30">
      <c r="A38" s="3" t="s">
        <v>5</v>
      </c>
      <c r="B38" s="3" t="s">
        <v>187</v>
      </c>
      <c r="C38" s="3" t="s">
        <v>188</v>
      </c>
      <c r="D38" s="3" t="s">
        <v>189</v>
      </c>
      <c r="E38" s="3" t="s">
        <v>190</v>
      </c>
      <c r="F38" s="3" t="s">
        <v>191</v>
      </c>
      <c r="G38" s="42" t="s">
        <v>192</v>
      </c>
    </row>
    <row r="39" spans="1:7">
      <c r="A39" s="3">
        <v>2023</v>
      </c>
      <c r="B39" s="80">
        <v>2901319.4379269974</v>
      </c>
      <c r="C39" s="15">
        <v>1964681.4718001203</v>
      </c>
      <c r="D39" s="14" t="s">
        <v>88</v>
      </c>
      <c r="E39" s="15">
        <v>546816.27261701599</v>
      </c>
      <c r="F39" s="14" t="s">
        <v>88</v>
      </c>
      <c r="G39" s="14" t="s">
        <v>88</v>
      </c>
    </row>
    <row r="40" spans="1:7">
      <c r="A40" s="3">
        <f>A39+1</f>
        <v>2024</v>
      </c>
      <c r="B40" s="80">
        <v>3261408.2102896548</v>
      </c>
      <c r="C40" s="15">
        <v>1948252.59677262</v>
      </c>
      <c r="D40" s="14" t="s">
        <v>88</v>
      </c>
      <c r="E40" s="15">
        <v>530851.43142430764</v>
      </c>
      <c r="F40" s="14" t="s">
        <v>88</v>
      </c>
      <c r="G40" s="14" t="s">
        <v>88</v>
      </c>
    </row>
    <row r="41" spans="1:7">
      <c r="A41" s="3">
        <f t="shared" ref="A41:A58" si="1">A40+1</f>
        <v>2025</v>
      </c>
      <c r="B41" s="80">
        <v>4687316.7793050632</v>
      </c>
      <c r="C41" s="15">
        <v>1951373.6666302702</v>
      </c>
      <c r="D41" s="14" t="s">
        <v>88</v>
      </c>
      <c r="E41" s="15">
        <v>2037020.4248670721</v>
      </c>
      <c r="F41" s="14" t="s">
        <v>88</v>
      </c>
      <c r="G41" s="14" t="s">
        <v>88</v>
      </c>
    </row>
    <row r="42" spans="1:7">
      <c r="A42" s="3">
        <f t="shared" si="1"/>
        <v>2026</v>
      </c>
      <c r="B42" s="80">
        <v>4825822.3857548386</v>
      </c>
      <c r="C42" s="15">
        <v>1934604.3305024805</v>
      </c>
      <c r="D42" s="14" t="s">
        <v>88</v>
      </c>
      <c r="E42" s="15">
        <v>3698657.4639559276</v>
      </c>
      <c r="F42" s="14" t="s">
        <v>88</v>
      </c>
      <c r="G42" s="14" t="s">
        <v>88</v>
      </c>
    </row>
    <row r="43" spans="1:7">
      <c r="A43" s="3">
        <f t="shared" si="1"/>
        <v>2027</v>
      </c>
      <c r="B43" s="80">
        <v>5105687.9008389125</v>
      </c>
      <c r="C43" s="15">
        <v>1929221.1452154708</v>
      </c>
      <c r="D43" s="14" t="s">
        <v>88</v>
      </c>
      <c r="E43" s="15">
        <v>3842551.8803828666</v>
      </c>
      <c r="F43" s="14" t="s">
        <v>88</v>
      </c>
      <c r="G43" s="14" t="s">
        <v>88</v>
      </c>
    </row>
    <row r="44" spans="1:7">
      <c r="A44" s="3">
        <f t="shared" si="1"/>
        <v>2028</v>
      </c>
      <c r="B44" s="80">
        <v>5479493.3833948933</v>
      </c>
      <c r="C44" s="15">
        <v>1896757.7212178502</v>
      </c>
      <c r="D44" s="14" t="s">
        <v>88</v>
      </c>
      <c r="E44" s="15">
        <v>5165721.1301677674</v>
      </c>
      <c r="F44" s="14" t="s">
        <v>88</v>
      </c>
      <c r="G44" s="14" t="s">
        <v>88</v>
      </c>
    </row>
    <row r="45" spans="1:7">
      <c r="A45" s="3">
        <f t="shared" si="1"/>
        <v>2029</v>
      </c>
      <c r="B45" s="80">
        <v>5569012.7534874398</v>
      </c>
      <c r="C45" s="15">
        <v>1780444.8279938707</v>
      </c>
      <c r="D45" s="14" t="s">
        <v>88</v>
      </c>
      <c r="E45" s="15">
        <v>7111006.8109627087</v>
      </c>
      <c r="F45" s="14" t="s">
        <v>88</v>
      </c>
      <c r="G45" s="14" t="s">
        <v>88</v>
      </c>
    </row>
    <row r="46" spans="1:7">
      <c r="A46" s="3">
        <f t="shared" si="1"/>
        <v>2030</v>
      </c>
      <c r="B46" s="80">
        <v>7209452.6014950015</v>
      </c>
      <c r="C46" s="15">
        <v>1754500.6920605102</v>
      </c>
      <c r="D46" s="14" t="s">
        <v>88</v>
      </c>
      <c r="E46" s="15">
        <v>7014495.7621566933</v>
      </c>
      <c r="F46" s="14" t="s">
        <v>88</v>
      </c>
      <c r="G46" s="14" t="s">
        <v>88</v>
      </c>
    </row>
    <row r="47" spans="1:7">
      <c r="A47" s="3">
        <f t="shared" si="1"/>
        <v>2031</v>
      </c>
      <c r="B47" s="80">
        <v>7403345.0207028361</v>
      </c>
      <c r="C47" s="15">
        <v>1700270.2972622402</v>
      </c>
      <c r="D47" s="14" t="s">
        <v>88</v>
      </c>
      <c r="E47" s="15">
        <v>6953400.0584599907</v>
      </c>
      <c r="F47" s="14" t="s">
        <v>88</v>
      </c>
      <c r="G47" s="14" t="s">
        <v>88</v>
      </c>
    </row>
    <row r="48" spans="1:7">
      <c r="A48" s="3">
        <f t="shared" si="1"/>
        <v>2032</v>
      </c>
      <c r="B48" s="80">
        <v>7474600.5863279253</v>
      </c>
      <c r="C48" s="15">
        <v>1183403.8812263003</v>
      </c>
      <c r="D48" s="14" t="s">
        <v>88</v>
      </c>
      <c r="E48" s="15">
        <v>11057226.08363191</v>
      </c>
      <c r="F48" s="14" t="s">
        <v>88</v>
      </c>
      <c r="G48" s="14" t="s">
        <v>88</v>
      </c>
    </row>
    <row r="49" spans="1:7">
      <c r="A49" s="3">
        <f t="shared" si="1"/>
        <v>2033</v>
      </c>
      <c r="B49" s="80">
        <v>7522278.2130454145</v>
      </c>
      <c r="C49" s="15">
        <v>1233187.9067671404</v>
      </c>
      <c r="D49" s="14" t="s">
        <v>88</v>
      </c>
      <c r="E49" s="15">
        <v>12561864.049741585</v>
      </c>
      <c r="F49" s="14" t="s">
        <v>88</v>
      </c>
      <c r="G49" s="14" t="s">
        <v>88</v>
      </c>
    </row>
    <row r="50" spans="1:7">
      <c r="A50" s="3">
        <f t="shared" si="1"/>
        <v>2034</v>
      </c>
      <c r="B50" s="80">
        <v>7587134.3603544701</v>
      </c>
      <c r="C50" s="15">
        <v>1240927.2720445101</v>
      </c>
      <c r="D50" s="14" t="s">
        <v>88</v>
      </c>
      <c r="E50" s="15">
        <v>12399183.43723595</v>
      </c>
      <c r="F50" s="14" t="s">
        <v>88</v>
      </c>
      <c r="G50" s="14" t="s">
        <v>88</v>
      </c>
    </row>
    <row r="51" spans="1:7">
      <c r="A51" s="3">
        <f t="shared" si="1"/>
        <v>2035</v>
      </c>
      <c r="B51" s="80">
        <v>9853069.9737871792</v>
      </c>
      <c r="C51" s="15">
        <v>1337644.2122071108</v>
      </c>
      <c r="D51" s="14" t="s">
        <v>88</v>
      </c>
      <c r="E51" s="15">
        <v>10359911.595705202</v>
      </c>
      <c r="F51" s="14" t="s">
        <v>88</v>
      </c>
      <c r="G51" s="14" t="s">
        <v>88</v>
      </c>
    </row>
    <row r="52" spans="1:7">
      <c r="A52" s="3">
        <f t="shared" si="1"/>
        <v>2036</v>
      </c>
      <c r="B52" s="80">
        <v>9981029.2065101117</v>
      </c>
      <c r="C52" s="15">
        <v>1508030.7402556604</v>
      </c>
      <c r="D52" s="14" t="s">
        <v>88</v>
      </c>
      <c r="E52" s="15">
        <v>10295974.453518577</v>
      </c>
      <c r="F52" s="14" t="s">
        <v>88</v>
      </c>
      <c r="G52" s="14" t="s">
        <v>88</v>
      </c>
    </row>
    <row r="53" spans="1:7">
      <c r="A53" s="3">
        <f t="shared" si="1"/>
        <v>2037</v>
      </c>
      <c r="B53" s="80">
        <v>10084930.726166056</v>
      </c>
      <c r="C53" s="15">
        <v>1479025.0044860898</v>
      </c>
      <c r="D53" s="14" t="s">
        <v>88</v>
      </c>
      <c r="E53" s="15">
        <v>10589778.654954696</v>
      </c>
      <c r="F53" s="14" t="s">
        <v>88</v>
      </c>
      <c r="G53" s="14" t="s">
        <v>88</v>
      </c>
    </row>
    <row r="54" spans="1:7">
      <c r="A54" s="3">
        <f t="shared" si="1"/>
        <v>2038</v>
      </c>
      <c r="B54" s="80">
        <v>10217698.371649634</v>
      </c>
      <c r="C54" s="15">
        <v>1495980.208611411</v>
      </c>
      <c r="D54" s="14" t="s">
        <v>88</v>
      </c>
      <c r="E54" s="15">
        <v>10420160.223500386</v>
      </c>
      <c r="F54" s="14" t="s">
        <v>88</v>
      </c>
      <c r="G54" s="14" t="s">
        <v>88</v>
      </c>
    </row>
    <row r="55" spans="1:7">
      <c r="A55" s="3">
        <f t="shared" si="1"/>
        <v>2039</v>
      </c>
      <c r="B55" s="80">
        <v>10356256.283082331</v>
      </c>
      <c r="C55" s="15">
        <v>1497348.6926669998</v>
      </c>
      <c r="D55" s="14" t="s">
        <v>88</v>
      </c>
      <c r="E55" s="15">
        <v>9965410.8576345649</v>
      </c>
      <c r="F55" s="14" t="s">
        <v>88</v>
      </c>
      <c r="G55" s="14" t="s">
        <v>88</v>
      </c>
    </row>
    <row r="56" spans="1:7">
      <c r="A56" s="3">
        <f t="shared" si="1"/>
        <v>2040</v>
      </c>
      <c r="B56" s="80">
        <v>11678938.168206565</v>
      </c>
      <c r="C56" s="15">
        <v>1534553.3445688207</v>
      </c>
      <c r="D56" s="14" t="s">
        <v>88</v>
      </c>
      <c r="E56" s="15">
        <v>8536167.5779007748</v>
      </c>
      <c r="F56" s="14" t="s">
        <v>88</v>
      </c>
      <c r="G56" s="14" t="s">
        <v>88</v>
      </c>
    </row>
    <row r="57" spans="1:7">
      <c r="A57" s="3">
        <f t="shared" si="1"/>
        <v>2041</v>
      </c>
      <c r="B57" s="80">
        <v>11841350.810355673</v>
      </c>
      <c r="C57" s="15">
        <v>1549515.5388082105</v>
      </c>
      <c r="D57" s="14" t="s">
        <v>88</v>
      </c>
      <c r="E57" s="15">
        <v>8304115.9011977036</v>
      </c>
      <c r="F57" s="14" t="s">
        <v>88</v>
      </c>
      <c r="G57" s="14" t="s">
        <v>88</v>
      </c>
    </row>
    <row r="58" spans="1:7">
      <c r="A58" s="3">
        <f t="shared" si="1"/>
        <v>2042</v>
      </c>
      <c r="B58" s="80">
        <v>12025456.713609973</v>
      </c>
      <c r="C58" s="15">
        <v>1555543.1635909704</v>
      </c>
      <c r="D58" s="14" t="s">
        <v>88</v>
      </c>
      <c r="E58" s="15">
        <v>8282825.4584355857</v>
      </c>
      <c r="F58" s="14" t="s">
        <v>88</v>
      </c>
      <c r="G58" s="14" t="s">
        <v>88</v>
      </c>
    </row>
  </sheetData>
  <mergeCells count="7">
    <mergeCell ref="A8:G8"/>
    <mergeCell ref="A2:G2"/>
    <mergeCell ref="A3:G3"/>
    <mergeCell ref="A4:G4"/>
    <mergeCell ref="A5:G5"/>
    <mergeCell ref="A6:G6"/>
    <mergeCell ref="A7:G7"/>
  </mergeCells>
  <pageMargins left="0.7" right="0.7" top="0.75" bottom="0.75" header="0.3" footer="0.3"/>
  <pageSetup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814C5-9FD7-4267-9A6C-18D0EB4406AA}">
  <sheetPr>
    <tabColor theme="2" tint="-9.9978637043366805E-2"/>
    <pageSetUpPr fitToPage="1"/>
  </sheetPr>
  <dimension ref="A1:B10"/>
  <sheetViews>
    <sheetView workbookViewId="0">
      <selection activeCell="B7" sqref="B7"/>
    </sheetView>
  </sheetViews>
  <sheetFormatPr defaultColWidth="9.28515625" defaultRowHeight="15"/>
  <cols>
    <col min="1" max="1" width="11.85546875" style="3" customWidth="1"/>
    <col min="2" max="2" width="119.5703125" style="3" customWidth="1"/>
    <col min="3" max="16384" width="9.28515625" style="3"/>
  </cols>
  <sheetData>
    <row r="1" spans="1:2" s="31" customFormat="1" ht="30" customHeight="1">
      <c r="A1" s="48" t="s">
        <v>14</v>
      </c>
      <c r="B1" s="48"/>
    </row>
    <row r="2" spans="1:2" s="31" customFormat="1" ht="22.5" customHeight="1">
      <c r="A2" s="32"/>
      <c r="B2" s="33"/>
    </row>
    <row r="3" spans="1:2" ht="47.1" customHeight="1">
      <c r="A3" s="30" t="s">
        <v>15</v>
      </c>
      <c r="B3" s="47" t="s">
        <v>16</v>
      </c>
    </row>
    <row r="4" spans="1:2" ht="379.5" customHeight="1">
      <c r="A4" s="30" t="s">
        <v>17</v>
      </c>
      <c r="B4" s="47" t="s">
        <v>18</v>
      </c>
    </row>
    <row r="5" spans="1:2" s="8" customFormat="1" ht="30">
      <c r="A5" s="30" t="s">
        <v>19</v>
      </c>
      <c r="B5" s="78" t="s">
        <v>20</v>
      </c>
    </row>
    <row r="6" spans="1:2" ht="12" customHeight="1">
      <c r="A6" s="34"/>
      <c r="B6" s="40"/>
    </row>
    <row r="7" spans="1:2" ht="15.75" customHeight="1">
      <c r="A7" s="30" t="s">
        <v>21</v>
      </c>
      <c r="B7" s="35" t="s">
        <v>22</v>
      </c>
    </row>
    <row r="8" spans="1:2" ht="15.75" customHeight="1">
      <c r="A8" s="34"/>
      <c r="B8" s="40"/>
    </row>
    <row r="9" spans="1:2" ht="15.75" customHeight="1">
      <c r="A9" s="30" t="s">
        <v>23</v>
      </c>
      <c r="B9" s="35" t="s">
        <v>24</v>
      </c>
    </row>
    <row r="10" spans="1:2" ht="15.75" customHeight="1">
      <c r="A10" s="35"/>
      <c r="B10" s="35" t="s">
        <v>25</v>
      </c>
    </row>
  </sheetData>
  <pageMargins left="0.7" right="0.7" top="0.75" bottom="0.75" header="0.3" footer="0.3"/>
  <pageSetup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A2BB-0ED5-4F19-9B44-DA4D7C644D1F}">
  <sheetPr>
    <tabColor theme="0"/>
    <pageSetUpPr fitToPage="1"/>
  </sheetPr>
  <dimension ref="B2:S34"/>
  <sheetViews>
    <sheetView zoomScale="84" zoomScaleNormal="84" workbookViewId="0">
      <selection activeCell="B6" sqref="B6:S8"/>
    </sheetView>
  </sheetViews>
  <sheetFormatPr defaultColWidth="9.140625" defaultRowHeight="15"/>
  <cols>
    <col min="1" max="1" width="2.42578125" style="1" customWidth="1"/>
    <col min="2" max="2" width="3.5703125" style="1" customWidth="1"/>
    <col min="3" max="3" width="16.28515625" style="1" customWidth="1"/>
    <col min="4" max="4" width="28.42578125" style="1" bestFit="1" customWidth="1"/>
    <col min="5" max="19" width="5.140625" style="1" customWidth="1"/>
    <col min="20" max="20" width="2.5703125" style="1" customWidth="1"/>
    <col min="21" max="16384" width="9.140625" style="1"/>
  </cols>
  <sheetData>
    <row r="2" spans="2:19">
      <c r="B2" s="2" t="s">
        <v>26</v>
      </c>
      <c r="C2" s="3"/>
      <c r="D2" s="3"/>
      <c r="E2" s="3"/>
      <c r="F2" s="3"/>
      <c r="G2" s="3"/>
      <c r="H2" s="3"/>
      <c r="I2" s="3"/>
      <c r="J2" s="3"/>
      <c r="K2" s="3"/>
      <c r="L2" s="3"/>
      <c r="M2" s="3"/>
      <c r="N2" s="3"/>
      <c r="O2" s="3"/>
      <c r="P2" s="3"/>
      <c r="Q2" s="3"/>
      <c r="R2" s="3"/>
      <c r="S2" s="3"/>
    </row>
    <row r="3" spans="2:19">
      <c r="B3" s="3" t="s">
        <v>27</v>
      </c>
      <c r="C3" s="3"/>
      <c r="D3" s="3"/>
      <c r="E3" s="3"/>
      <c r="F3" s="3"/>
      <c r="G3" s="3"/>
      <c r="H3" s="3"/>
      <c r="I3" s="3"/>
      <c r="J3" s="3"/>
      <c r="K3" s="3"/>
      <c r="L3" s="3"/>
      <c r="M3" s="3"/>
      <c r="N3" s="3"/>
      <c r="O3" s="3"/>
      <c r="P3" s="3"/>
      <c r="Q3" s="3"/>
      <c r="R3" s="3"/>
      <c r="S3" s="3"/>
    </row>
    <row r="5" spans="2:19" ht="15" customHeight="1">
      <c r="B5" s="7" t="s">
        <v>28</v>
      </c>
      <c r="C5" s="4"/>
      <c r="D5" s="4"/>
      <c r="E5" s="4"/>
      <c r="F5" s="4"/>
      <c r="G5" s="4"/>
      <c r="H5" s="4"/>
      <c r="I5" s="4"/>
      <c r="J5" s="4"/>
      <c r="K5" s="4"/>
      <c r="L5" s="4"/>
      <c r="M5" s="4"/>
      <c r="N5" s="4"/>
      <c r="O5" s="4"/>
      <c r="P5" s="4"/>
      <c r="Q5" s="4"/>
      <c r="R5" s="4"/>
      <c r="S5" s="4"/>
    </row>
    <row r="6" spans="2:19" ht="39.6" customHeight="1">
      <c r="B6" s="85" t="s">
        <v>29</v>
      </c>
      <c r="C6" s="85"/>
      <c r="D6" s="85"/>
      <c r="E6" s="85"/>
      <c r="F6" s="85"/>
      <c r="G6" s="85"/>
      <c r="H6" s="85"/>
      <c r="I6" s="85"/>
      <c r="J6" s="85"/>
      <c r="K6" s="85"/>
      <c r="L6" s="85"/>
      <c r="M6" s="85"/>
      <c r="N6" s="85"/>
      <c r="O6" s="85"/>
      <c r="P6" s="85"/>
      <c r="Q6" s="85"/>
      <c r="R6" s="85"/>
      <c r="S6" s="85"/>
    </row>
    <row r="7" spans="2:19" ht="39.6" customHeight="1">
      <c r="B7" s="85"/>
      <c r="C7" s="85"/>
      <c r="D7" s="85"/>
      <c r="E7" s="85"/>
      <c r="F7" s="85"/>
      <c r="G7" s="85"/>
      <c r="H7" s="85"/>
      <c r="I7" s="85"/>
      <c r="J7" s="85"/>
      <c r="K7" s="85"/>
      <c r="L7" s="85"/>
      <c r="M7" s="85"/>
      <c r="N7" s="85"/>
      <c r="O7" s="85"/>
      <c r="P7" s="85"/>
      <c r="Q7" s="85"/>
      <c r="R7" s="85"/>
      <c r="S7" s="85"/>
    </row>
    <row r="8" spans="2:19" ht="39.6" customHeight="1">
      <c r="B8" s="85"/>
      <c r="C8" s="85"/>
      <c r="D8" s="85"/>
      <c r="E8" s="85"/>
      <c r="F8" s="85"/>
      <c r="G8" s="85"/>
      <c r="H8" s="85"/>
      <c r="I8" s="85"/>
      <c r="J8" s="85"/>
      <c r="K8" s="85"/>
      <c r="L8" s="85"/>
      <c r="M8" s="85"/>
      <c r="N8" s="85"/>
      <c r="O8" s="85"/>
      <c r="P8" s="85"/>
      <c r="Q8" s="85"/>
      <c r="R8" s="85"/>
      <c r="S8" s="85"/>
    </row>
    <row r="11" spans="2:19">
      <c r="B11" s="2" t="s">
        <v>30</v>
      </c>
      <c r="C11" s="3"/>
      <c r="D11" s="3"/>
      <c r="E11" s="3"/>
      <c r="F11" s="3"/>
      <c r="G11" s="3"/>
      <c r="H11" s="3"/>
      <c r="I11" s="3"/>
      <c r="J11" s="3"/>
      <c r="K11" s="3"/>
      <c r="L11" s="3"/>
      <c r="M11" s="3"/>
      <c r="N11" s="3"/>
      <c r="O11" s="3"/>
      <c r="P11" s="3"/>
      <c r="Q11" s="3"/>
      <c r="R11" s="3"/>
      <c r="S11" s="3"/>
    </row>
    <row r="12" spans="2:19">
      <c r="B12" s="3" t="s">
        <v>31</v>
      </c>
      <c r="C12" s="3"/>
      <c r="D12" s="3"/>
      <c r="E12" s="3"/>
      <c r="F12" s="3"/>
      <c r="G12" s="3"/>
      <c r="H12" s="3"/>
      <c r="I12" s="3"/>
      <c r="J12" s="3"/>
      <c r="K12" s="3"/>
      <c r="L12" s="3"/>
      <c r="M12" s="3"/>
      <c r="N12" s="3"/>
      <c r="O12" s="3"/>
      <c r="P12" s="3"/>
      <c r="Q12" s="3"/>
      <c r="R12" s="3"/>
      <c r="S12" s="3"/>
    </row>
    <row r="13" spans="2:19">
      <c r="B13" s="3"/>
      <c r="C13" s="5" t="s">
        <v>32</v>
      </c>
      <c r="D13" s="5" t="s">
        <v>30</v>
      </c>
      <c r="E13" s="3"/>
      <c r="F13" s="3"/>
      <c r="G13" s="3"/>
      <c r="H13" s="3"/>
      <c r="I13" s="3"/>
      <c r="J13" s="3"/>
      <c r="K13" s="3"/>
      <c r="L13" s="3"/>
      <c r="M13" s="3"/>
      <c r="N13" s="3"/>
      <c r="O13" s="3"/>
      <c r="P13" s="3"/>
      <c r="Q13" s="3"/>
      <c r="R13" s="3"/>
      <c r="S13" s="3"/>
    </row>
    <row r="14" spans="2:19">
      <c r="B14" s="3"/>
      <c r="C14" s="6" t="s">
        <v>33</v>
      </c>
      <c r="D14" s="6" t="s">
        <v>34</v>
      </c>
      <c r="E14" s="3"/>
      <c r="F14" s="3"/>
      <c r="G14" s="3"/>
      <c r="H14" s="3"/>
      <c r="I14" s="3"/>
      <c r="J14" s="3"/>
      <c r="K14" s="3"/>
      <c r="L14" s="3"/>
      <c r="M14" s="3"/>
      <c r="N14" s="3"/>
      <c r="O14" s="3"/>
      <c r="P14" s="3"/>
      <c r="Q14" s="3"/>
      <c r="R14" s="3"/>
      <c r="S14" s="3"/>
    </row>
    <row r="15" spans="2:19">
      <c r="B15" s="3"/>
      <c r="C15" s="6" t="s">
        <v>35</v>
      </c>
      <c r="D15" s="6" t="s">
        <v>36</v>
      </c>
      <c r="E15" s="3"/>
      <c r="F15" s="3"/>
      <c r="G15" s="3"/>
      <c r="H15" s="3"/>
      <c r="I15" s="3"/>
      <c r="J15" s="3"/>
      <c r="K15" s="3"/>
      <c r="L15" s="3"/>
      <c r="M15" s="3"/>
      <c r="N15" s="3"/>
      <c r="O15" s="3"/>
      <c r="P15" s="3"/>
      <c r="Q15" s="3"/>
      <c r="R15" s="3"/>
      <c r="S15" s="3"/>
    </row>
    <row r="16" spans="2:19" ht="18">
      <c r="B16" s="3"/>
      <c r="C16" s="6" t="s">
        <v>37</v>
      </c>
      <c r="D16" s="6" t="s">
        <v>38</v>
      </c>
      <c r="E16" s="3"/>
      <c r="F16" s="3"/>
      <c r="G16" s="3"/>
      <c r="H16" s="3"/>
      <c r="I16" s="3"/>
      <c r="J16" s="3"/>
      <c r="K16" s="3"/>
      <c r="L16" s="3"/>
      <c r="M16" s="3"/>
      <c r="N16" s="3"/>
      <c r="O16" s="3"/>
      <c r="P16" s="3"/>
      <c r="Q16" s="3"/>
      <c r="R16" s="3"/>
      <c r="S16" s="3"/>
    </row>
    <row r="17" spans="2:19">
      <c r="B17" s="3"/>
      <c r="C17" s="6" t="s">
        <v>39</v>
      </c>
      <c r="D17" s="6" t="s">
        <v>40</v>
      </c>
      <c r="E17" s="3"/>
      <c r="F17" s="3"/>
      <c r="G17" s="3"/>
      <c r="H17" s="3"/>
      <c r="I17" s="3"/>
      <c r="J17" s="3"/>
      <c r="K17" s="3"/>
      <c r="L17" s="3"/>
      <c r="M17" s="3"/>
      <c r="N17" s="3"/>
      <c r="O17" s="3"/>
      <c r="P17" s="3"/>
      <c r="Q17" s="3"/>
      <c r="R17" s="3"/>
      <c r="S17" s="3"/>
    </row>
    <row r="18" spans="2:19">
      <c r="B18" s="3"/>
      <c r="C18" s="6" t="s">
        <v>41</v>
      </c>
      <c r="D18" s="6" t="s">
        <v>42</v>
      </c>
      <c r="E18" s="3"/>
      <c r="F18" s="3"/>
      <c r="G18" s="3"/>
      <c r="H18" s="3"/>
      <c r="I18" s="3"/>
      <c r="J18" s="3"/>
      <c r="K18" s="3"/>
      <c r="L18" s="3"/>
      <c r="M18" s="3"/>
      <c r="N18" s="3"/>
      <c r="O18" s="3"/>
      <c r="P18" s="3"/>
      <c r="Q18" s="3"/>
      <c r="R18" s="3"/>
      <c r="S18" s="3"/>
    </row>
    <row r="19" spans="2:19">
      <c r="B19" s="3"/>
      <c r="C19" s="3"/>
      <c r="D19" s="3"/>
      <c r="E19" s="3"/>
      <c r="F19" s="3"/>
      <c r="G19" s="3"/>
      <c r="H19" s="3"/>
      <c r="I19" s="3"/>
      <c r="J19" s="3"/>
      <c r="K19" s="3"/>
      <c r="L19" s="3"/>
      <c r="M19" s="3"/>
      <c r="N19" s="3"/>
      <c r="O19" s="3"/>
      <c r="P19" s="3"/>
      <c r="Q19" s="3"/>
      <c r="R19" s="3"/>
      <c r="S19" s="3"/>
    </row>
    <row r="20" spans="2:19">
      <c r="B20" s="3" t="s">
        <v>43</v>
      </c>
      <c r="C20" s="3"/>
      <c r="D20" s="3"/>
      <c r="E20" s="3"/>
      <c r="F20" s="3"/>
      <c r="G20" s="3"/>
      <c r="H20" s="3"/>
      <c r="I20" s="3"/>
      <c r="J20" s="3"/>
      <c r="K20" s="3"/>
      <c r="L20" s="3"/>
      <c r="M20" s="3"/>
      <c r="N20" s="3"/>
      <c r="O20" s="3"/>
      <c r="P20" s="3"/>
      <c r="Q20" s="3"/>
      <c r="R20" s="3"/>
      <c r="S20" s="3"/>
    </row>
    <row r="22" spans="2:19">
      <c r="B22" s="2" t="s">
        <v>44</v>
      </c>
      <c r="C22" s="3"/>
      <c r="D22" s="3"/>
      <c r="E22" s="3"/>
      <c r="F22" s="3"/>
      <c r="G22" s="3"/>
      <c r="H22" s="3"/>
      <c r="I22" s="3"/>
      <c r="J22" s="3"/>
      <c r="K22" s="3"/>
      <c r="L22" s="3"/>
      <c r="M22" s="3"/>
      <c r="N22" s="3"/>
      <c r="O22" s="3"/>
      <c r="P22" s="3"/>
      <c r="Q22" s="3"/>
      <c r="R22" s="3"/>
      <c r="S22" s="3"/>
    </row>
    <row r="23" spans="2:19">
      <c r="B23" s="3"/>
      <c r="C23" s="3"/>
      <c r="D23" s="3"/>
      <c r="E23" s="3"/>
      <c r="F23" s="3"/>
      <c r="G23" s="3"/>
      <c r="H23" s="3"/>
      <c r="I23" s="3"/>
      <c r="J23" s="3"/>
      <c r="K23" s="3"/>
      <c r="L23" s="3"/>
      <c r="M23" s="3"/>
      <c r="N23" s="3"/>
      <c r="O23" s="3"/>
      <c r="P23" s="3"/>
      <c r="Q23" s="3"/>
      <c r="R23" s="3"/>
      <c r="S23" s="3"/>
    </row>
    <row r="24" spans="2:19">
      <c r="B24" s="3"/>
      <c r="C24" s="10" t="s">
        <v>45</v>
      </c>
      <c r="D24" s="10"/>
      <c r="E24" s="3"/>
      <c r="F24" s="3"/>
      <c r="G24" s="3"/>
      <c r="H24" s="3"/>
      <c r="I24" s="3"/>
      <c r="J24" s="3"/>
      <c r="K24" s="3"/>
      <c r="L24" s="3"/>
      <c r="M24" s="3"/>
      <c r="N24" s="3"/>
      <c r="O24" s="3"/>
      <c r="P24" s="3"/>
      <c r="Q24" s="3"/>
      <c r="R24" s="3"/>
      <c r="S24" s="3"/>
    </row>
    <row r="25" spans="2:19">
      <c r="B25" s="3"/>
      <c r="C25" s="9" t="s">
        <v>46</v>
      </c>
      <c r="D25" s="9"/>
      <c r="E25" s="3"/>
      <c r="F25" s="3"/>
      <c r="G25" s="3"/>
      <c r="H25" s="3"/>
      <c r="I25" s="3"/>
      <c r="J25" s="3"/>
      <c r="K25" s="3"/>
      <c r="L25" s="3"/>
      <c r="M25" s="3"/>
      <c r="N25" s="3"/>
      <c r="O25" s="3"/>
      <c r="P25" s="3"/>
      <c r="Q25" s="3"/>
      <c r="R25" s="3"/>
      <c r="S25" s="3"/>
    </row>
    <row r="26" spans="2:19">
      <c r="B26" s="3"/>
      <c r="C26" s="11" t="s">
        <v>47</v>
      </c>
      <c r="D26" s="11"/>
      <c r="E26" s="3"/>
      <c r="F26" s="3"/>
      <c r="G26" s="3"/>
      <c r="H26" s="3"/>
      <c r="I26" s="3"/>
      <c r="J26" s="3"/>
      <c r="K26" s="3"/>
      <c r="L26" s="3"/>
      <c r="M26" s="3"/>
      <c r="N26" s="3"/>
      <c r="O26" s="3"/>
      <c r="P26" s="3"/>
      <c r="Q26" s="3"/>
      <c r="R26" s="3"/>
      <c r="S26" s="3"/>
    </row>
    <row r="27" spans="2:19">
      <c r="B27" s="3"/>
      <c r="C27" s="3"/>
      <c r="D27" s="3"/>
      <c r="E27" s="3"/>
      <c r="F27" s="3"/>
      <c r="G27" s="3"/>
      <c r="H27" s="3"/>
      <c r="I27" s="3"/>
      <c r="J27" s="3"/>
      <c r="K27" s="3"/>
      <c r="L27" s="3"/>
      <c r="M27" s="3"/>
      <c r="N27" s="3"/>
      <c r="O27" s="3"/>
      <c r="P27" s="3"/>
      <c r="Q27" s="3"/>
      <c r="R27" s="3"/>
      <c r="S27" s="3"/>
    </row>
    <row r="29" spans="2:19">
      <c r="B29" s="2" t="s">
        <v>0</v>
      </c>
      <c r="C29" s="3"/>
      <c r="D29" s="3"/>
      <c r="E29" s="3"/>
      <c r="F29" s="3"/>
      <c r="G29" s="3"/>
      <c r="H29" s="3"/>
      <c r="I29" s="3"/>
      <c r="J29" s="3"/>
      <c r="K29" s="3"/>
      <c r="L29" s="3"/>
      <c r="M29" s="3"/>
      <c r="N29" s="3"/>
      <c r="O29" s="3"/>
      <c r="P29" s="3"/>
      <c r="Q29" s="3"/>
      <c r="R29" s="3"/>
      <c r="S29" s="3"/>
    </row>
    <row r="30" spans="2:19">
      <c r="B30" s="2"/>
      <c r="C30" s="3" t="s">
        <v>48</v>
      </c>
      <c r="D30" s="3"/>
      <c r="E30" s="3"/>
      <c r="F30" s="3"/>
      <c r="G30" s="3"/>
      <c r="H30" s="3"/>
      <c r="I30" s="3"/>
      <c r="J30" s="3"/>
      <c r="K30" s="3"/>
      <c r="L30" s="3"/>
      <c r="M30" s="3"/>
      <c r="N30" s="3"/>
      <c r="O30" s="3"/>
      <c r="P30" s="3"/>
      <c r="Q30" s="3"/>
      <c r="R30" s="3"/>
      <c r="S30" s="3"/>
    </row>
    <row r="31" spans="2:19">
      <c r="B31" s="2"/>
      <c r="C31" s="3" t="s">
        <v>49</v>
      </c>
      <c r="D31" s="3"/>
      <c r="E31" s="3"/>
      <c r="F31" s="3"/>
      <c r="G31" s="3"/>
      <c r="H31" s="3"/>
      <c r="I31" s="3"/>
      <c r="J31" s="3"/>
      <c r="K31" s="3"/>
      <c r="L31" s="3"/>
      <c r="M31" s="3"/>
      <c r="N31" s="3"/>
      <c r="O31" s="3"/>
      <c r="P31" s="3"/>
      <c r="Q31" s="3"/>
      <c r="R31" s="3"/>
      <c r="S31" s="3"/>
    </row>
    <row r="32" spans="2:19">
      <c r="B32" s="2"/>
      <c r="C32" s="8" t="s">
        <v>50</v>
      </c>
      <c r="D32" s="3"/>
      <c r="E32" s="3"/>
      <c r="F32" s="3"/>
      <c r="G32" s="3"/>
      <c r="H32" s="3"/>
      <c r="I32" s="3"/>
      <c r="J32" s="3"/>
      <c r="K32" s="3"/>
      <c r="L32" s="3"/>
      <c r="M32" s="3"/>
      <c r="N32" s="3"/>
      <c r="O32" s="3"/>
      <c r="P32" s="3"/>
      <c r="Q32" s="3"/>
      <c r="R32" s="3"/>
      <c r="S32" s="3"/>
    </row>
    <row r="33" spans="2:19">
      <c r="B33" s="3"/>
      <c r="C33" s="8" t="s">
        <v>51</v>
      </c>
      <c r="D33" s="3"/>
      <c r="E33" s="3"/>
      <c r="F33" s="3"/>
      <c r="G33" s="3"/>
      <c r="H33" s="3"/>
      <c r="I33" s="3"/>
      <c r="J33" s="3"/>
      <c r="K33" s="3"/>
      <c r="L33" s="3"/>
      <c r="M33" s="3"/>
      <c r="N33" s="3"/>
      <c r="O33" s="3"/>
      <c r="P33" s="3"/>
      <c r="Q33" s="3"/>
      <c r="R33" s="3"/>
      <c r="S33" s="3"/>
    </row>
    <row r="34" spans="2:19">
      <c r="B34" s="3"/>
      <c r="C34" s="3"/>
      <c r="D34" s="3"/>
      <c r="E34" s="3"/>
      <c r="F34" s="3"/>
      <c r="G34" s="3"/>
      <c r="H34" s="3"/>
      <c r="I34" s="3"/>
      <c r="J34" s="3"/>
      <c r="K34" s="3"/>
      <c r="L34" s="3"/>
      <c r="M34" s="3"/>
      <c r="N34" s="3"/>
      <c r="O34" s="3"/>
      <c r="P34" s="3"/>
      <c r="Q34" s="3"/>
      <c r="R34" s="3"/>
      <c r="S34" s="3"/>
    </row>
  </sheetData>
  <mergeCells count="1">
    <mergeCell ref="B6:S8"/>
  </mergeCells>
  <pageMargins left="0.7" right="0.7" top="0.75" bottom="0.75" header="0.3" footer="0.3"/>
  <pageSetup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AEE8-8261-4D6C-864B-240197E6E464}">
  <sheetPr>
    <tabColor theme="2" tint="-9.9978637043366805E-2"/>
  </sheetPr>
  <dimension ref="A1:C25"/>
  <sheetViews>
    <sheetView topLeftCell="B3" zoomScaleNormal="100" workbookViewId="0">
      <selection activeCell="L18" sqref="L18"/>
    </sheetView>
  </sheetViews>
  <sheetFormatPr defaultColWidth="9.140625" defaultRowHeight="15"/>
  <cols>
    <col min="1" max="1" width="16.28515625" style="3" customWidth="1"/>
    <col min="2" max="2" width="41.140625" style="3" customWidth="1"/>
    <col min="3" max="3" width="39.28515625" style="1" customWidth="1"/>
    <col min="4" max="16384" width="9.140625" style="1"/>
  </cols>
  <sheetData>
    <row r="1" spans="1:3" s="3" customFormat="1">
      <c r="A1" s="2" t="s">
        <v>0</v>
      </c>
    </row>
    <row r="2" spans="1:3" s="3" customFormat="1" ht="34.5" customHeight="1">
      <c r="A2" s="84" t="s">
        <v>52</v>
      </c>
      <c r="B2" s="84"/>
      <c r="C2" s="84"/>
    </row>
    <row r="3" spans="1:3" s="3" customFormat="1">
      <c r="A3" s="3" t="s">
        <v>53</v>
      </c>
    </row>
    <row r="4" spans="1:3">
      <c r="A4" s="1"/>
      <c r="B4" s="1"/>
    </row>
    <row r="5" spans="1:3">
      <c r="A5" s="3" t="s">
        <v>54</v>
      </c>
      <c r="B5" s="10" t="s">
        <v>55</v>
      </c>
      <c r="C5" s="3"/>
    </row>
    <row r="6" spans="1:3">
      <c r="A6" s="3" t="s">
        <v>54</v>
      </c>
      <c r="B6" s="10" t="s">
        <v>56</v>
      </c>
      <c r="C6" s="3"/>
    </row>
    <row r="7" spans="1:3">
      <c r="A7" s="1"/>
      <c r="B7" s="1"/>
    </row>
    <row r="8" spans="1:3">
      <c r="A8" s="3" t="s">
        <v>57</v>
      </c>
      <c r="B8" s="3" t="s">
        <v>58</v>
      </c>
      <c r="C8" s="3"/>
    </row>
    <row r="9" spans="1:3">
      <c r="A9" s="3">
        <v>1</v>
      </c>
      <c r="B9" s="10" t="s">
        <v>55</v>
      </c>
      <c r="C9" s="3"/>
    </row>
    <row r="10" spans="1:3">
      <c r="A10" s="3">
        <f>A9+1</f>
        <v>2</v>
      </c>
      <c r="B10" s="10" t="s">
        <v>56</v>
      </c>
      <c r="C10" s="3"/>
    </row>
    <row r="11" spans="1:3">
      <c r="A11" s="3">
        <f t="shared" ref="A11:A24" si="0">A10+1</f>
        <v>3</v>
      </c>
      <c r="B11" s="10" t="s">
        <v>59</v>
      </c>
      <c r="C11" s="3"/>
    </row>
    <row r="12" spans="1:3">
      <c r="A12" s="3">
        <f t="shared" si="0"/>
        <v>4</v>
      </c>
      <c r="B12" s="10" t="s">
        <v>60</v>
      </c>
      <c r="C12" s="3"/>
    </row>
    <row r="13" spans="1:3">
      <c r="A13" s="3">
        <f t="shared" si="0"/>
        <v>5</v>
      </c>
      <c r="B13" s="10" t="s">
        <v>61</v>
      </c>
      <c r="C13" s="3"/>
    </row>
    <row r="14" spans="1:3">
      <c r="A14" s="3">
        <f t="shared" si="0"/>
        <v>6</v>
      </c>
      <c r="B14" s="10" t="s">
        <v>62</v>
      </c>
      <c r="C14" s="3"/>
    </row>
    <row r="15" spans="1:3">
      <c r="A15" s="3">
        <f t="shared" si="0"/>
        <v>7</v>
      </c>
      <c r="B15" s="10" t="s">
        <v>63</v>
      </c>
      <c r="C15" s="3"/>
    </row>
    <row r="16" spans="1:3">
      <c r="A16" s="3">
        <f t="shared" si="0"/>
        <v>8</v>
      </c>
      <c r="B16" s="10" t="s">
        <v>64</v>
      </c>
      <c r="C16" s="3"/>
    </row>
    <row r="17" spans="1:3">
      <c r="A17" s="3">
        <f t="shared" si="0"/>
        <v>9</v>
      </c>
      <c r="B17" s="10" t="s">
        <v>65</v>
      </c>
      <c r="C17" s="3"/>
    </row>
    <row r="18" spans="1:3">
      <c r="A18" s="3">
        <f t="shared" si="0"/>
        <v>10</v>
      </c>
      <c r="B18" s="10" t="s">
        <v>66</v>
      </c>
      <c r="C18" s="3"/>
    </row>
    <row r="19" spans="1:3">
      <c r="A19" s="3">
        <f t="shared" si="0"/>
        <v>11</v>
      </c>
      <c r="B19" s="10" t="s">
        <v>67</v>
      </c>
      <c r="C19" s="3"/>
    </row>
    <row r="20" spans="1:3">
      <c r="A20" s="3">
        <f t="shared" si="0"/>
        <v>12</v>
      </c>
      <c r="B20" s="10" t="s">
        <v>68</v>
      </c>
      <c r="C20" s="3"/>
    </row>
    <row r="21" spans="1:3">
      <c r="A21" s="3">
        <f t="shared" si="0"/>
        <v>13</v>
      </c>
      <c r="B21" s="10" t="s">
        <v>69</v>
      </c>
      <c r="C21" s="3"/>
    </row>
    <row r="22" spans="1:3">
      <c r="A22" s="3">
        <f t="shared" si="0"/>
        <v>14</v>
      </c>
      <c r="B22" s="10" t="s">
        <v>70</v>
      </c>
      <c r="C22" s="3"/>
    </row>
    <row r="23" spans="1:3">
      <c r="A23" s="3">
        <f t="shared" si="0"/>
        <v>15</v>
      </c>
      <c r="B23" s="10" t="s">
        <v>71</v>
      </c>
      <c r="C23" s="3"/>
    </row>
    <row r="24" spans="1:3">
      <c r="A24" s="3">
        <f t="shared" si="0"/>
        <v>16</v>
      </c>
      <c r="B24" s="10" t="s">
        <v>72</v>
      </c>
      <c r="C24" s="3"/>
    </row>
    <row r="25" spans="1:3">
      <c r="C25" s="3"/>
    </row>
  </sheetData>
  <mergeCells count="1">
    <mergeCell ref="A2:C2"/>
  </mergeCells>
  <phoneticPr fontId="2" type="noConversion"/>
  <dataValidations count="1">
    <dataValidation type="list" allowBlank="1" showInputMessage="1" showErrorMessage="1" sqref="B5:B6" xr:uid="{51C9A83B-1D7D-421C-98C0-D27C812790F2}">
      <formula1>$B$9:$B$38</formula1>
    </dataValidation>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F77F9-CBD2-4B9F-A9A8-4066256986C1}">
  <sheetPr>
    <tabColor theme="2" tint="-9.9978637043366805E-2"/>
  </sheetPr>
  <dimension ref="A1:O387"/>
  <sheetViews>
    <sheetView view="pageBreakPreview" zoomScale="60" zoomScaleNormal="90" workbookViewId="0">
      <selection activeCell="J18" sqref="J18"/>
    </sheetView>
  </sheetViews>
  <sheetFormatPr defaultColWidth="9.140625" defaultRowHeight="15"/>
  <cols>
    <col min="1" max="1" width="6.140625" style="3" customWidth="1"/>
    <col min="2" max="2" width="15.5703125" style="3" customWidth="1"/>
    <col min="3" max="3" width="15.28515625" style="3" customWidth="1"/>
    <col min="4" max="4" width="14" style="3" customWidth="1"/>
    <col min="5" max="5" width="13.140625" style="3" customWidth="1"/>
    <col min="6" max="6" width="13.28515625" style="3" customWidth="1"/>
    <col min="7" max="7" width="13.140625" style="3" customWidth="1"/>
    <col min="8" max="8" width="9.140625" style="3" customWidth="1"/>
    <col min="9" max="9" width="9.7109375" style="3" customWidth="1"/>
    <col min="10" max="10" width="11.140625" style="3" customWidth="1"/>
    <col min="11" max="11" width="10.42578125" style="3" customWidth="1"/>
    <col min="12" max="12" width="23" style="3" customWidth="1"/>
    <col min="13" max="13" width="17.42578125" style="3" customWidth="1"/>
    <col min="14" max="14" width="10.85546875" style="3" customWidth="1"/>
    <col min="15" max="15" width="5.7109375" style="3" bestFit="1" customWidth="1"/>
    <col min="16" max="16384" width="9.140625" style="3"/>
  </cols>
  <sheetData>
    <row r="1" spans="1:15">
      <c r="A1" s="2" t="s">
        <v>0</v>
      </c>
    </row>
    <row r="2" spans="1:15">
      <c r="A2" s="3" t="s">
        <v>73</v>
      </c>
    </row>
    <row r="3" spans="1:15">
      <c r="A3" s="3" t="s">
        <v>74</v>
      </c>
    </row>
    <row r="4" spans="1:15" s="1" customFormat="1" ht="62.25" customHeight="1"/>
    <row r="5" spans="1:15" s="1" customFormat="1">
      <c r="A5" s="3">
        <v>1</v>
      </c>
      <c r="B5" s="49" t="str">
        <f ca="1">OFFSET(Portfolios!$B$8,A5,0)</f>
        <v>CEP Portfolio-Pathway 1</v>
      </c>
      <c r="C5" s="54"/>
      <c r="D5" s="54"/>
      <c r="E5" s="54"/>
      <c r="F5" s="54"/>
      <c r="G5" s="50"/>
      <c r="H5" s="54"/>
      <c r="I5" s="54"/>
      <c r="J5" s="54"/>
      <c r="K5" s="54"/>
      <c r="L5" s="54"/>
      <c r="M5" s="54"/>
      <c r="N5" s="54"/>
      <c r="O5" s="54"/>
    </row>
    <row r="6" spans="1:15" s="1" customFormat="1" ht="30" customHeight="1">
      <c r="A6" s="3"/>
      <c r="B6" s="54" t="s">
        <v>75</v>
      </c>
      <c r="C6" s="54" t="s">
        <v>75</v>
      </c>
      <c r="D6" s="54" t="s">
        <v>76</v>
      </c>
      <c r="E6" s="54" t="s">
        <v>77</v>
      </c>
      <c r="F6" s="54" t="s">
        <v>76</v>
      </c>
      <c r="G6" s="54" t="s">
        <v>77</v>
      </c>
      <c r="H6" s="54"/>
      <c r="I6" s="54"/>
      <c r="J6" s="55" t="s">
        <v>78</v>
      </c>
      <c r="K6" s="55" t="s">
        <v>78</v>
      </c>
      <c r="L6" s="54"/>
      <c r="M6" s="54"/>
      <c r="N6" s="54"/>
      <c r="O6" s="54"/>
    </row>
    <row r="7" spans="1:15" s="1" customFormat="1" ht="27" customHeight="1">
      <c r="A7" s="51" t="s">
        <v>5</v>
      </c>
      <c r="B7" s="54" t="s">
        <v>79</v>
      </c>
      <c r="C7" s="54" t="s">
        <v>80</v>
      </c>
      <c r="D7" s="54" t="s">
        <v>79</v>
      </c>
      <c r="E7" s="54" t="s">
        <v>79</v>
      </c>
      <c r="F7" s="54" t="s">
        <v>80</v>
      </c>
      <c r="G7" s="54" t="s">
        <v>80</v>
      </c>
      <c r="H7" s="57" t="s">
        <v>81</v>
      </c>
      <c r="I7" s="57" t="s">
        <v>82</v>
      </c>
      <c r="J7" s="54" t="s">
        <v>79</v>
      </c>
      <c r="K7" s="54" t="s">
        <v>80</v>
      </c>
      <c r="L7" s="54" t="s">
        <v>83</v>
      </c>
      <c r="M7" s="54" t="s">
        <v>84</v>
      </c>
      <c r="N7" s="54" t="s">
        <v>85</v>
      </c>
      <c r="O7" s="54" t="s">
        <v>86</v>
      </c>
    </row>
    <row r="8" spans="1:15" s="1" customFormat="1" ht="29.1" customHeight="1">
      <c r="A8" s="3">
        <v>2023</v>
      </c>
      <c r="B8" s="25">
        <v>135.59425795002824</v>
      </c>
      <c r="C8" s="25">
        <v>532.71328091164344</v>
      </c>
      <c r="D8" s="52">
        <v>0.3389310739157313</v>
      </c>
      <c r="E8" s="52">
        <v>1.3557242956629252</v>
      </c>
      <c r="F8" s="25" t="s">
        <v>87</v>
      </c>
      <c r="G8" s="25" t="s">
        <v>87</v>
      </c>
      <c r="H8" s="20">
        <v>33.166623942400683</v>
      </c>
      <c r="I8" s="20">
        <v>20</v>
      </c>
      <c r="J8" s="25" t="s">
        <v>87</v>
      </c>
      <c r="K8" s="25" t="s">
        <v>87</v>
      </c>
      <c r="L8" s="56"/>
      <c r="M8" s="10"/>
      <c r="N8" s="36" t="s">
        <v>88</v>
      </c>
      <c r="O8" s="36" t="s">
        <v>88</v>
      </c>
    </row>
    <row r="9" spans="1:15" s="1" customFormat="1" ht="29.1" customHeight="1">
      <c r="A9" s="3">
        <f>A8+1</f>
        <v>2024</v>
      </c>
      <c r="B9" s="25">
        <v>151.70307813657735</v>
      </c>
      <c r="C9" s="25">
        <v>559.17588968688858</v>
      </c>
      <c r="D9" s="52">
        <v>0.35876757627141875</v>
      </c>
      <c r="E9" s="52">
        <v>1.435070305085675</v>
      </c>
      <c r="F9" s="25" t="s">
        <v>87</v>
      </c>
      <c r="G9" s="25" t="s">
        <v>87</v>
      </c>
      <c r="H9" s="20">
        <v>54.355272638468783</v>
      </c>
      <c r="I9" s="20">
        <v>36.583553000000002</v>
      </c>
      <c r="J9" s="25" t="s">
        <v>87</v>
      </c>
      <c r="K9" s="25" t="s">
        <v>87</v>
      </c>
      <c r="L9" s="56"/>
      <c r="M9" s="10"/>
      <c r="N9" s="36" t="s">
        <v>88</v>
      </c>
      <c r="O9" s="36" t="s">
        <v>88</v>
      </c>
    </row>
    <row r="10" spans="1:15" s="1" customFormat="1" ht="29.1" customHeight="1">
      <c r="A10" s="3">
        <f t="shared" ref="A10:A27" si="0">A9+1</f>
        <v>2025</v>
      </c>
      <c r="B10" s="25">
        <v>523.11048502337621</v>
      </c>
      <c r="C10" s="25">
        <v>574.8243600325568</v>
      </c>
      <c r="D10" s="25">
        <v>251.90513733368823</v>
      </c>
      <c r="E10" s="25">
        <v>1007.6205493347529</v>
      </c>
      <c r="F10" s="25" t="s">
        <v>87</v>
      </c>
      <c r="G10" s="25" t="s">
        <v>87</v>
      </c>
      <c r="H10" s="20">
        <v>77.394482043017049</v>
      </c>
      <c r="I10" s="20">
        <v>107.115397</v>
      </c>
      <c r="J10" s="25" t="s">
        <v>87</v>
      </c>
      <c r="K10" s="25" t="s">
        <v>87</v>
      </c>
      <c r="L10" s="56" t="s">
        <v>89</v>
      </c>
      <c r="M10" s="10"/>
      <c r="N10" s="36" t="s">
        <v>88</v>
      </c>
      <c r="O10" s="36" t="s">
        <v>88</v>
      </c>
    </row>
    <row r="11" spans="1:15" s="1" customFormat="1" ht="29.1" customHeight="1">
      <c r="A11" s="3">
        <f t="shared" si="0"/>
        <v>2026</v>
      </c>
      <c r="B11" s="25">
        <v>744.26003319840606</v>
      </c>
      <c r="C11" s="25">
        <v>571.49543975143501</v>
      </c>
      <c r="D11" s="25">
        <v>1111.7776973024179</v>
      </c>
      <c r="E11" s="25">
        <v>4447.1107892096716</v>
      </c>
      <c r="F11" s="25" t="s">
        <v>87</v>
      </c>
      <c r="G11" s="25" t="s">
        <v>87</v>
      </c>
      <c r="H11" s="20">
        <v>96.051948033942963</v>
      </c>
      <c r="I11" s="20">
        <v>147.86188800000002</v>
      </c>
      <c r="J11" s="25" t="s">
        <v>87</v>
      </c>
      <c r="K11" s="25" t="s">
        <v>87</v>
      </c>
      <c r="L11" s="56"/>
      <c r="M11" s="10"/>
      <c r="N11" s="36" t="s">
        <v>88</v>
      </c>
      <c r="O11" s="36" t="s">
        <v>88</v>
      </c>
    </row>
    <row r="12" spans="1:15" s="1" customFormat="1" ht="29.1" customHeight="1">
      <c r="A12" s="3">
        <f t="shared" si="0"/>
        <v>2027</v>
      </c>
      <c r="B12" s="25">
        <v>823.33185647782034</v>
      </c>
      <c r="C12" s="25">
        <v>589.32002229869727</v>
      </c>
      <c r="D12" s="25">
        <v>1339.246535492289</v>
      </c>
      <c r="E12" s="25">
        <v>5356.9861419691561</v>
      </c>
      <c r="F12" s="25" t="s">
        <v>87</v>
      </c>
      <c r="G12" s="25" t="s">
        <v>87</v>
      </c>
      <c r="H12" s="20">
        <v>114.95675832062332</v>
      </c>
      <c r="I12" s="20">
        <v>201.50364256</v>
      </c>
      <c r="J12" s="25" t="s">
        <v>87</v>
      </c>
      <c r="K12" s="25" t="s">
        <v>87</v>
      </c>
      <c r="L12" s="56" t="s">
        <v>90</v>
      </c>
      <c r="M12" s="10"/>
      <c r="N12" s="36" t="s">
        <v>88</v>
      </c>
      <c r="O12" s="36" t="s">
        <v>88</v>
      </c>
    </row>
    <row r="13" spans="1:15" s="1" customFormat="1" ht="29.1" customHeight="1">
      <c r="A13" s="3">
        <f t="shared" si="0"/>
        <v>2028</v>
      </c>
      <c r="B13" s="25">
        <v>1079.2430647812951</v>
      </c>
      <c r="C13" s="25">
        <v>604.72875802916428</v>
      </c>
      <c r="D13" s="25">
        <v>1974.5911672107061</v>
      </c>
      <c r="E13" s="25">
        <v>7898.3646688428244</v>
      </c>
      <c r="F13" s="25" t="s">
        <v>87</v>
      </c>
      <c r="G13" s="25" t="s">
        <v>87</v>
      </c>
      <c r="H13" s="20">
        <v>132.9437271317704</v>
      </c>
      <c r="I13" s="20">
        <v>240.756551</v>
      </c>
      <c r="J13" s="25" t="s">
        <v>87</v>
      </c>
      <c r="K13" s="25" t="s">
        <v>87</v>
      </c>
      <c r="L13" s="56" t="s">
        <v>91</v>
      </c>
      <c r="M13" s="10"/>
      <c r="N13" s="36" t="s">
        <v>88</v>
      </c>
      <c r="O13" s="36" t="s">
        <v>88</v>
      </c>
    </row>
    <row r="14" spans="1:15" s="1" customFormat="1" ht="29.1" customHeight="1">
      <c r="A14" s="3">
        <f t="shared" si="0"/>
        <v>2029</v>
      </c>
      <c r="B14" s="25">
        <v>1397.2366343935767</v>
      </c>
      <c r="C14" s="25">
        <v>574.32811111077672</v>
      </c>
      <c r="D14" s="25">
        <v>2360.1536247398058</v>
      </c>
      <c r="E14" s="25">
        <v>9440.6144989592231</v>
      </c>
      <c r="F14" s="25" t="s">
        <v>87</v>
      </c>
      <c r="G14" s="25" t="s">
        <v>87</v>
      </c>
      <c r="H14" s="20">
        <v>150.05595849522621</v>
      </c>
      <c r="I14" s="20">
        <v>253.02832500000002</v>
      </c>
      <c r="J14" s="25" t="s">
        <v>87</v>
      </c>
      <c r="K14" s="25" t="s">
        <v>87</v>
      </c>
      <c r="L14" s="56" t="s">
        <v>92</v>
      </c>
      <c r="M14" s="10"/>
      <c r="N14" s="36" t="s">
        <v>88</v>
      </c>
      <c r="O14" s="36" t="s">
        <v>88</v>
      </c>
    </row>
    <row r="15" spans="1:15" s="1" customFormat="1" ht="29.1" customHeight="1">
      <c r="A15" s="3">
        <f t="shared" si="0"/>
        <v>2030</v>
      </c>
      <c r="B15" s="25">
        <v>1598.8279204570877</v>
      </c>
      <c r="C15" s="25">
        <v>566.60843305789751</v>
      </c>
      <c r="D15" s="25">
        <v>2431.6889909455931</v>
      </c>
      <c r="E15" s="25">
        <v>9726.7559637823724</v>
      </c>
      <c r="F15" s="25" t="s">
        <v>87</v>
      </c>
      <c r="G15" s="25" t="s">
        <v>87</v>
      </c>
      <c r="H15" s="20">
        <v>166.35673830353488</v>
      </c>
      <c r="I15" s="20">
        <v>257.06124900000003</v>
      </c>
      <c r="J15" s="25" t="s">
        <v>87</v>
      </c>
      <c r="K15" s="25" t="s">
        <v>87</v>
      </c>
      <c r="L15" s="56"/>
      <c r="M15" s="10"/>
      <c r="N15" s="36" t="s">
        <v>88</v>
      </c>
      <c r="O15" s="36" t="s">
        <v>88</v>
      </c>
    </row>
    <row r="16" spans="1:15" s="1" customFormat="1" ht="29.1" customHeight="1">
      <c r="A16" s="3">
        <f t="shared" si="0"/>
        <v>2031</v>
      </c>
      <c r="B16" s="25">
        <v>1626.3084883698775</v>
      </c>
      <c r="C16" s="25">
        <v>555.49719903045832</v>
      </c>
      <c r="D16" s="25">
        <v>2460.0415585102501</v>
      </c>
      <c r="E16" s="25">
        <v>9840.1662340410003</v>
      </c>
      <c r="F16" s="25" t="s">
        <v>87</v>
      </c>
      <c r="G16" s="25" t="s">
        <v>87</v>
      </c>
      <c r="H16" s="20">
        <v>183.11518202492596</v>
      </c>
      <c r="I16" s="20">
        <v>262.5579590000001</v>
      </c>
      <c r="J16" s="25" t="s">
        <v>87</v>
      </c>
      <c r="K16" s="25" t="s">
        <v>87</v>
      </c>
      <c r="L16" s="56" t="s">
        <v>93</v>
      </c>
      <c r="M16" s="10"/>
      <c r="N16" s="36" t="s">
        <v>88</v>
      </c>
      <c r="O16" s="36" t="s">
        <v>88</v>
      </c>
    </row>
    <row r="17" spans="1:15" s="1" customFormat="1" ht="29.1" customHeight="1">
      <c r="A17" s="3">
        <f t="shared" si="0"/>
        <v>2032</v>
      </c>
      <c r="B17" s="25">
        <v>2273.0819378417773</v>
      </c>
      <c r="C17" s="25">
        <v>389.85334676803404</v>
      </c>
      <c r="D17" s="25">
        <v>2550.7539187204611</v>
      </c>
      <c r="E17" s="25">
        <v>10203.015674881844</v>
      </c>
      <c r="F17" s="25" t="s">
        <v>87</v>
      </c>
      <c r="G17" s="25" t="s">
        <v>87</v>
      </c>
      <c r="H17" s="20">
        <v>194.80619304898744</v>
      </c>
      <c r="I17" s="20">
        <v>262.5579590000001</v>
      </c>
      <c r="J17" s="25" t="s">
        <v>87</v>
      </c>
      <c r="K17" s="25" t="s">
        <v>87</v>
      </c>
      <c r="L17" s="56" t="s">
        <v>94</v>
      </c>
      <c r="M17" s="10"/>
      <c r="N17" s="36" t="s">
        <v>88</v>
      </c>
      <c r="O17" s="36" t="s">
        <v>88</v>
      </c>
    </row>
    <row r="18" spans="1:15" s="1" customFormat="1" ht="29.1" customHeight="1">
      <c r="A18" s="3">
        <f t="shared" si="0"/>
        <v>2033</v>
      </c>
      <c r="B18" s="25">
        <v>2477.4421259476662</v>
      </c>
      <c r="C18" s="25">
        <v>401.29979156881961</v>
      </c>
      <c r="D18" s="25">
        <v>2729.1435741271566</v>
      </c>
      <c r="E18" s="25">
        <v>10916.574296508627</v>
      </c>
      <c r="F18" s="25" t="s">
        <v>87</v>
      </c>
      <c r="G18" s="25" t="s">
        <v>87</v>
      </c>
      <c r="H18" s="20">
        <v>208.72601780807082</v>
      </c>
      <c r="I18" s="20">
        <v>262.5579590000001</v>
      </c>
      <c r="J18" s="25" t="s">
        <v>87</v>
      </c>
      <c r="K18" s="25" t="s">
        <v>87</v>
      </c>
      <c r="L18" s="56"/>
      <c r="M18" s="10"/>
      <c r="N18" s="36" t="s">
        <v>88</v>
      </c>
      <c r="O18" s="36" t="s">
        <v>88</v>
      </c>
    </row>
    <row r="19" spans="1:15" s="1" customFormat="1" ht="29.1" customHeight="1">
      <c r="A19" s="3">
        <f t="shared" si="0"/>
        <v>2034</v>
      </c>
      <c r="B19" s="25">
        <v>2452.915718193728</v>
      </c>
      <c r="C19" s="25">
        <v>404.69966271569797</v>
      </c>
      <c r="D19" s="25">
        <v>2734.6924059728676</v>
      </c>
      <c r="E19" s="25">
        <v>10938.76962389147</v>
      </c>
      <c r="F19" s="25" t="s">
        <v>87</v>
      </c>
      <c r="G19" s="25" t="s">
        <v>87</v>
      </c>
      <c r="H19" s="20">
        <v>222.28554880266449</v>
      </c>
      <c r="I19" s="20">
        <v>262.5579590000001</v>
      </c>
      <c r="J19" s="25" t="s">
        <v>87</v>
      </c>
      <c r="K19" s="25" t="s">
        <v>87</v>
      </c>
      <c r="L19" s="56"/>
      <c r="M19" s="10"/>
      <c r="N19" s="36" t="s">
        <v>88</v>
      </c>
      <c r="O19" s="36" t="s">
        <v>88</v>
      </c>
    </row>
    <row r="20" spans="1:15" s="1" customFormat="1" ht="29.1" customHeight="1">
      <c r="A20" s="3">
        <f t="shared" si="0"/>
        <v>2035</v>
      </c>
      <c r="B20" s="25">
        <v>2461.5958718767965</v>
      </c>
      <c r="C20" s="25">
        <v>437.30545573743694</v>
      </c>
      <c r="D20" s="25">
        <v>2741.3611402497831</v>
      </c>
      <c r="E20" s="25">
        <v>10965.444560999133</v>
      </c>
      <c r="F20" s="25" t="s">
        <v>87</v>
      </c>
      <c r="G20" s="25" t="s">
        <v>87</v>
      </c>
      <c r="H20" s="20">
        <v>234.02375295442593</v>
      </c>
      <c r="I20" s="20">
        <v>266.12077500000009</v>
      </c>
      <c r="J20" s="25" t="s">
        <v>87</v>
      </c>
      <c r="K20" s="25" t="s">
        <v>87</v>
      </c>
      <c r="L20" s="56"/>
      <c r="M20" s="10"/>
      <c r="N20" s="36" t="s">
        <v>88</v>
      </c>
      <c r="O20" s="36" t="s">
        <v>88</v>
      </c>
    </row>
    <row r="21" spans="1:15" s="1" customFormat="1" ht="29.1" customHeight="1">
      <c r="A21" s="3">
        <f t="shared" si="0"/>
        <v>2036</v>
      </c>
      <c r="B21" s="25">
        <v>2417.0269805431908</v>
      </c>
      <c r="C21" s="25">
        <v>493.0881218441765</v>
      </c>
      <c r="D21" s="25">
        <v>2741.8034450004443</v>
      </c>
      <c r="E21" s="25">
        <v>10967.213780001777</v>
      </c>
      <c r="F21" s="25" t="s">
        <v>87</v>
      </c>
      <c r="G21" s="25" t="s">
        <v>87</v>
      </c>
      <c r="H21" s="20">
        <v>243.8355222250855</v>
      </c>
      <c r="I21" s="20">
        <v>266.12684600000006</v>
      </c>
      <c r="J21" s="25" t="s">
        <v>87</v>
      </c>
      <c r="K21" s="25" t="s">
        <v>87</v>
      </c>
      <c r="L21" s="56" t="s">
        <v>95</v>
      </c>
      <c r="M21" s="10"/>
      <c r="N21" s="36" t="s">
        <v>88</v>
      </c>
      <c r="O21" s="36" t="s">
        <v>88</v>
      </c>
    </row>
    <row r="22" spans="1:15" s="1" customFormat="1" ht="29.1" customHeight="1">
      <c r="A22" s="3">
        <f t="shared" si="0"/>
        <v>2037</v>
      </c>
      <c r="B22" s="25">
        <v>2509.6262394923747</v>
      </c>
      <c r="C22" s="25">
        <v>482.69472874208088</v>
      </c>
      <c r="D22" s="25">
        <v>2922.5562084619078</v>
      </c>
      <c r="E22" s="25">
        <v>11690.224833847631</v>
      </c>
      <c r="F22" s="25" t="s">
        <v>87</v>
      </c>
      <c r="G22" s="25" t="s">
        <v>87</v>
      </c>
      <c r="H22" s="20">
        <v>256.32382264040172</v>
      </c>
      <c r="I22" s="20">
        <v>266.13414900000009</v>
      </c>
      <c r="J22" s="25" t="s">
        <v>87</v>
      </c>
      <c r="K22" s="25" t="s">
        <v>87</v>
      </c>
      <c r="L22" s="56" t="s">
        <v>96</v>
      </c>
      <c r="M22" s="10"/>
      <c r="N22" s="36" t="s">
        <v>88</v>
      </c>
      <c r="O22" s="36" t="s">
        <v>88</v>
      </c>
    </row>
    <row r="23" spans="1:15" s="1" customFormat="1" ht="29.1" customHeight="1">
      <c r="A23" s="3">
        <f t="shared" si="0"/>
        <v>2038</v>
      </c>
      <c r="B23" s="20">
        <v>2509.1127504183091</v>
      </c>
      <c r="C23" s="20">
        <v>488.58109734334255</v>
      </c>
      <c r="D23" s="20">
        <v>2924.6684845170435</v>
      </c>
      <c r="E23" s="20">
        <v>11698.673938068174</v>
      </c>
      <c r="F23" s="25" t="s">
        <v>87</v>
      </c>
      <c r="G23" s="25" t="s">
        <v>87</v>
      </c>
      <c r="H23" s="20">
        <v>266.08381257841643</v>
      </c>
      <c r="I23" s="20">
        <v>323.40079700000001</v>
      </c>
      <c r="J23" s="25" t="s">
        <v>87</v>
      </c>
      <c r="K23" s="25" t="s">
        <v>87</v>
      </c>
      <c r="L23" s="56"/>
      <c r="M23" s="10"/>
      <c r="N23" s="36" t="s">
        <v>88</v>
      </c>
      <c r="O23" s="36" t="s">
        <v>88</v>
      </c>
    </row>
    <row r="24" spans="1:15" s="1" customFormat="1" ht="29.1" customHeight="1">
      <c r="A24" s="3">
        <f t="shared" si="0"/>
        <v>2039</v>
      </c>
      <c r="B24" s="20">
        <v>2498.8134068755021</v>
      </c>
      <c r="C24" s="20">
        <v>489.20365721121459</v>
      </c>
      <c r="D24" s="20">
        <v>2925.7187839885787</v>
      </c>
      <c r="E24" s="20">
        <v>11702.875135954315</v>
      </c>
      <c r="F24" s="25" t="s">
        <v>87</v>
      </c>
      <c r="G24" s="25" t="s">
        <v>87</v>
      </c>
      <c r="H24" s="20">
        <v>275.54287734566674</v>
      </c>
      <c r="I24" s="20">
        <v>326.651749</v>
      </c>
      <c r="J24" s="25" t="s">
        <v>87</v>
      </c>
      <c r="K24" s="25" t="s">
        <v>87</v>
      </c>
      <c r="L24" s="56" t="s">
        <v>97</v>
      </c>
      <c r="M24" s="10"/>
      <c r="N24" s="36" t="s">
        <v>88</v>
      </c>
      <c r="O24" s="36" t="s">
        <v>88</v>
      </c>
    </row>
    <row r="25" spans="1:15" s="1" customFormat="1" ht="29.1" customHeight="1">
      <c r="A25" s="3">
        <f t="shared" si="0"/>
        <v>2040</v>
      </c>
      <c r="B25" s="20">
        <v>2466.6576743483411</v>
      </c>
      <c r="C25" s="20">
        <v>501.2787866891718</v>
      </c>
      <c r="D25" s="20">
        <v>2925.2512185739311</v>
      </c>
      <c r="E25" s="20">
        <v>11701.004874295724</v>
      </c>
      <c r="F25" s="25" t="s">
        <v>87</v>
      </c>
      <c r="G25" s="25" t="s">
        <v>87</v>
      </c>
      <c r="H25" s="20">
        <v>283.98421045278229</v>
      </c>
      <c r="I25" s="20">
        <v>329.642854</v>
      </c>
      <c r="J25" s="25" t="s">
        <v>87</v>
      </c>
      <c r="K25" s="25" t="s">
        <v>87</v>
      </c>
      <c r="L25" s="56"/>
      <c r="M25" s="10"/>
      <c r="N25" s="36" t="s">
        <v>88</v>
      </c>
      <c r="O25" s="36" t="s">
        <v>88</v>
      </c>
    </row>
    <row r="26" spans="1:15" s="1" customFormat="1" ht="29.1" customHeight="1">
      <c r="A26" s="3">
        <f t="shared" si="0"/>
        <v>2041</v>
      </c>
      <c r="B26" s="20">
        <v>2468.4323577666087</v>
      </c>
      <c r="C26" s="20">
        <v>506.04478883210197</v>
      </c>
      <c r="D26" s="20">
        <v>2924.5486738853656</v>
      </c>
      <c r="E26" s="20">
        <v>11698.194695541462</v>
      </c>
      <c r="F26" s="25" t="s">
        <v>87</v>
      </c>
      <c r="G26" s="25" t="s">
        <v>87</v>
      </c>
      <c r="H26" s="20">
        <v>291.21355066704547</v>
      </c>
      <c r="I26" s="20">
        <v>329.642854</v>
      </c>
      <c r="J26" s="25" t="s">
        <v>87</v>
      </c>
      <c r="K26" s="25" t="s">
        <v>87</v>
      </c>
      <c r="L26" s="56"/>
      <c r="M26" s="10"/>
      <c r="N26" s="36" t="s">
        <v>88</v>
      </c>
      <c r="O26" s="36" t="s">
        <v>88</v>
      </c>
    </row>
    <row r="27" spans="1:15" s="1" customFormat="1" ht="29.1" customHeight="1">
      <c r="A27" s="3">
        <f t="shared" si="0"/>
        <v>2042</v>
      </c>
      <c r="B27" s="20">
        <v>2516.3128582526952</v>
      </c>
      <c r="C27" s="20">
        <v>508.09983219134688</v>
      </c>
      <c r="D27" s="20">
        <v>2925.0467902412306</v>
      </c>
      <c r="E27" s="20">
        <v>11700.187160964922</v>
      </c>
      <c r="F27" s="25" t="s">
        <v>87</v>
      </c>
      <c r="G27" s="25" t="s">
        <v>87</v>
      </c>
      <c r="H27" s="20">
        <v>298.62495538472302</v>
      </c>
      <c r="I27" s="20">
        <v>329.642854</v>
      </c>
      <c r="J27" s="25" t="s">
        <v>87</v>
      </c>
      <c r="K27" s="25" t="s">
        <v>87</v>
      </c>
      <c r="L27" s="56"/>
      <c r="M27" s="10"/>
      <c r="N27" s="36" t="s">
        <v>88</v>
      </c>
      <c r="O27" s="36" t="s">
        <v>88</v>
      </c>
    </row>
    <row r="28" spans="1:15" s="1" customFormat="1">
      <c r="A28" s="3"/>
      <c r="B28" s="3"/>
      <c r="C28" s="3"/>
      <c r="D28" s="3"/>
      <c r="E28" s="3"/>
      <c r="F28" s="3"/>
      <c r="G28" s="3"/>
      <c r="H28" s="3"/>
      <c r="I28" s="3"/>
      <c r="J28" s="3"/>
      <c r="K28" s="3"/>
      <c r="L28" s="3"/>
      <c r="M28" s="3"/>
      <c r="N28" s="3"/>
      <c r="O28" s="3"/>
    </row>
    <row r="29" spans="1:15" s="1" customFormat="1">
      <c r="A29" s="3">
        <f>A5+1</f>
        <v>2</v>
      </c>
      <c r="B29" s="49" t="str">
        <f ca="1">OFFSET(Portfolios!$B$8,A29,0)</f>
        <v>CEP Portfolio-Pathway 2</v>
      </c>
      <c r="C29" s="54"/>
      <c r="D29" s="54"/>
      <c r="E29" s="54"/>
      <c r="F29" s="54"/>
      <c r="G29" s="50"/>
      <c r="H29" s="54"/>
      <c r="I29" s="54"/>
      <c r="J29" s="54"/>
      <c r="K29" s="54"/>
      <c r="L29" s="54"/>
      <c r="M29" s="54"/>
      <c r="N29" s="54"/>
      <c r="O29" s="54"/>
    </row>
    <row r="30" spans="1:15" s="1" customFormat="1" ht="30" customHeight="1">
      <c r="A30" s="3"/>
      <c r="B30" s="54" t="s">
        <v>75</v>
      </c>
      <c r="C30" s="54" t="s">
        <v>75</v>
      </c>
      <c r="D30" s="54" t="s">
        <v>76</v>
      </c>
      <c r="E30" s="54" t="s">
        <v>77</v>
      </c>
      <c r="F30" s="54" t="s">
        <v>76</v>
      </c>
      <c r="G30" s="54" t="s">
        <v>77</v>
      </c>
      <c r="H30" s="54"/>
      <c r="I30" s="54"/>
      <c r="J30" s="55" t="s">
        <v>78</v>
      </c>
      <c r="K30" s="55" t="s">
        <v>78</v>
      </c>
      <c r="L30" s="54"/>
      <c r="M30" s="54"/>
      <c r="N30" s="54"/>
      <c r="O30" s="54"/>
    </row>
    <row r="31" spans="1:15" s="1" customFormat="1" ht="27" customHeight="1">
      <c r="A31" s="51" t="s">
        <v>5</v>
      </c>
      <c r="B31" s="54" t="s">
        <v>79</v>
      </c>
      <c r="C31" s="54" t="s">
        <v>80</v>
      </c>
      <c r="D31" s="54" t="s">
        <v>79</v>
      </c>
      <c r="E31" s="54" t="s">
        <v>79</v>
      </c>
      <c r="F31" s="54" t="s">
        <v>80</v>
      </c>
      <c r="G31" s="54" t="s">
        <v>80</v>
      </c>
      <c r="H31" s="57" t="s">
        <v>81</v>
      </c>
      <c r="I31" s="57" t="s">
        <v>82</v>
      </c>
      <c r="J31" s="54" t="s">
        <v>79</v>
      </c>
      <c r="K31" s="54" t="s">
        <v>80</v>
      </c>
      <c r="L31" s="54" t="s">
        <v>83</v>
      </c>
      <c r="M31" s="54" t="s">
        <v>84</v>
      </c>
      <c r="N31" s="54" t="s">
        <v>85</v>
      </c>
      <c r="O31" s="54" t="s">
        <v>86</v>
      </c>
    </row>
    <row r="32" spans="1:15" s="1" customFormat="1" ht="29.1" customHeight="1">
      <c r="A32" s="3">
        <f>A8</f>
        <v>2023</v>
      </c>
      <c r="B32" s="25">
        <v>131.78237361223546</v>
      </c>
      <c r="C32" s="25">
        <v>514.2569204606632</v>
      </c>
      <c r="D32" s="52">
        <v>0.32718848312182147</v>
      </c>
      <c r="E32" s="52">
        <v>1.3087539324872859</v>
      </c>
      <c r="F32" s="25" t="s">
        <v>87</v>
      </c>
      <c r="G32" s="25" t="s">
        <v>87</v>
      </c>
      <c r="H32" s="20">
        <v>33.166623942400683</v>
      </c>
      <c r="I32" s="20">
        <v>20</v>
      </c>
      <c r="J32" s="25" t="s">
        <v>87</v>
      </c>
      <c r="K32" s="25" t="s">
        <v>87</v>
      </c>
      <c r="L32" s="56"/>
      <c r="M32" s="10"/>
      <c r="N32" s="36" t="s">
        <v>88</v>
      </c>
      <c r="O32" s="36" t="s">
        <v>88</v>
      </c>
    </row>
    <row r="33" spans="1:15" s="1" customFormat="1" ht="29.1" customHeight="1">
      <c r="A33" s="3">
        <f>A32+1</f>
        <v>2024</v>
      </c>
      <c r="B33" s="25">
        <v>141.64805582186307</v>
      </c>
      <c r="C33" s="25">
        <v>514.1955991621345</v>
      </c>
      <c r="D33" s="52">
        <v>0.32990819569156848</v>
      </c>
      <c r="E33" s="52">
        <v>1.3196327827662739</v>
      </c>
      <c r="F33" s="25" t="s">
        <v>87</v>
      </c>
      <c r="G33" s="25" t="s">
        <v>87</v>
      </c>
      <c r="H33" s="20">
        <v>54.355272638468783</v>
      </c>
      <c r="I33" s="20">
        <v>36.583553000000002</v>
      </c>
      <c r="J33" s="25" t="s">
        <v>87</v>
      </c>
      <c r="K33" s="25" t="s">
        <v>87</v>
      </c>
      <c r="L33" s="56"/>
      <c r="M33" s="10"/>
      <c r="N33" s="36" t="s">
        <v>88</v>
      </c>
      <c r="O33" s="36" t="s">
        <v>88</v>
      </c>
    </row>
    <row r="34" spans="1:15" s="1" customFormat="1" ht="29.1" customHeight="1">
      <c r="A34" s="3">
        <f t="shared" ref="A34:A51" si="1">A33+1</f>
        <v>2025</v>
      </c>
      <c r="B34" s="25">
        <v>472.46566430929624</v>
      </c>
      <c r="C34" s="25">
        <v>516.18625585230393</v>
      </c>
      <c r="D34" s="25">
        <v>226.20817542052728</v>
      </c>
      <c r="E34" s="25">
        <v>904.83270168210913</v>
      </c>
      <c r="F34" s="25" t="s">
        <v>87</v>
      </c>
      <c r="G34" s="25" t="s">
        <v>87</v>
      </c>
      <c r="H34" s="20">
        <v>77.394482043017049</v>
      </c>
      <c r="I34" s="20">
        <v>107.115397</v>
      </c>
      <c r="J34" s="25" t="s">
        <v>87</v>
      </c>
      <c r="K34" s="25" t="s">
        <v>87</v>
      </c>
      <c r="L34" s="56" t="s">
        <v>89</v>
      </c>
      <c r="M34" s="10"/>
      <c r="N34" s="36" t="s">
        <v>88</v>
      </c>
      <c r="O34" s="36" t="s">
        <v>88</v>
      </c>
    </row>
    <row r="35" spans="1:15" s="1" customFormat="1" ht="29.1" customHeight="1">
      <c r="A35" s="3">
        <f t="shared" si="1"/>
        <v>2026</v>
      </c>
      <c r="B35" s="25">
        <v>741.02855464258641</v>
      </c>
      <c r="C35" s="25">
        <v>507.49232028809189</v>
      </c>
      <c r="D35" s="25">
        <v>1798.3736813647752</v>
      </c>
      <c r="E35" s="25">
        <v>7193.4947254591007</v>
      </c>
      <c r="F35" s="25" t="s">
        <v>87</v>
      </c>
      <c r="G35" s="25" t="s">
        <v>87</v>
      </c>
      <c r="H35" s="20">
        <v>96.051948033942963</v>
      </c>
      <c r="I35" s="20">
        <v>147.86188800000002</v>
      </c>
      <c r="J35" s="25" t="s">
        <v>87</v>
      </c>
      <c r="K35" s="25" t="s">
        <v>87</v>
      </c>
      <c r="L35" s="56"/>
      <c r="M35" s="10"/>
      <c r="N35" s="36" t="s">
        <v>88</v>
      </c>
      <c r="O35" s="36" t="s">
        <v>88</v>
      </c>
    </row>
    <row r="36" spans="1:15" s="1" customFormat="1" ht="29.1" customHeight="1">
      <c r="A36" s="3">
        <f t="shared" si="1"/>
        <v>2027</v>
      </c>
      <c r="B36" s="25">
        <v>786.93510043412061</v>
      </c>
      <c r="C36" s="25">
        <v>505.34262359385622</v>
      </c>
      <c r="D36" s="25">
        <v>1959.7355531632447</v>
      </c>
      <c r="E36" s="25">
        <v>7838.9422126529789</v>
      </c>
      <c r="F36" s="25" t="s">
        <v>87</v>
      </c>
      <c r="G36" s="25" t="s">
        <v>87</v>
      </c>
      <c r="H36" s="20">
        <v>114.95675832062332</v>
      </c>
      <c r="I36" s="20">
        <v>201.50364256</v>
      </c>
      <c r="J36" s="25" t="s">
        <v>87</v>
      </c>
      <c r="K36" s="25" t="s">
        <v>87</v>
      </c>
      <c r="L36" s="56" t="s">
        <v>90</v>
      </c>
      <c r="M36" s="10"/>
      <c r="N36" s="36" t="s">
        <v>88</v>
      </c>
      <c r="O36" s="36" t="s">
        <v>88</v>
      </c>
    </row>
    <row r="37" spans="1:15" s="1" customFormat="1" ht="29.1" customHeight="1">
      <c r="A37" s="3">
        <f t="shared" si="1"/>
        <v>2028</v>
      </c>
      <c r="B37" s="25">
        <v>978.10789702046588</v>
      </c>
      <c r="C37" s="25">
        <v>502.60901710185738</v>
      </c>
      <c r="D37" s="25">
        <v>3102.3782697851379</v>
      </c>
      <c r="E37" s="25">
        <v>12409.513079140552</v>
      </c>
      <c r="F37" s="25" t="s">
        <v>87</v>
      </c>
      <c r="G37" s="25" t="s">
        <v>87</v>
      </c>
      <c r="H37" s="20">
        <v>132.9437271317704</v>
      </c>
      <c r="I37" s="20">
        <v>240.756551</v>
      </c>
      <c r="J37" s="25" t="s">
        <v>87</v>
      </c>
      <c r="K37" s="25" t="s">
        <v>87</v>
      </c>
      <c r="L37" s="56" t="s">
        <v>91</v>
      </c>
      <c r="M37" s="10"/>
      <c r="N37" s="36" t="s">
        <v>88</v>
      </c>
      <c r="O37" s="36" t="s">
        <v>88</v>
      </c>
    </row>
    <row r="38" spans="1:15" s="1" customFormat="1" ht="29.1" customHeight="1">
      <c r="A38" s="3">
        <f t="shared" si="1"/>
        <v>2029</v>
      </c>
      <c r="B38" s="25">
        <v>1236.8791121423847</v>
      </c>
      <c r="C38" s="25">
        <v>474.95533134832215</v>
      </c>
      <c r="D38" s="25">
        <v>3410.7943390410896</v>
      </c>
      <c r="E38" s="25">
        <v>13643.177356164359</v>
      </c>
      <c r="F38" s="25" t="s">
        <v>87</v>
      </c>
      <c r="G38" s="25" t="s">
        <v>87</v>
      </c>
      <c r="H38" s="20">
        <v>150.05595849522621</v>
      </c>
      <c r="I38" s="20">
        <v>253.02832500000002</v>
      </c>
      <c r="J38" s="25" t="s">
        <v>87</v>
      </c>
      <c r="K38" s="25" t="s">
        <v>87</v>
      </c>
      <c r="L38" s="56" t="s">
        <v>92</v>
      </c>
      <c r="M38" s="10"/>
      <c r="N38" s="36" t="s">
        <v>88</v>
      </c>
      <c r="O38" s="36" t="s">
        <v>88</v>
      </c>
    </row>
    <row r="39" spans="1:15" s="1" customFormat="1" ht="29.1" customHeight="1">
      <c r="A39" s="3">
        <f t="shared" si="1"/>
        <v>2030</v>
      </c>
      <c r="B39" s="25">
        <v>1436.947205752575</v>
      </c>
      <c r="C39" s="25">
        <v>469.24044558637888</v>
      </c>
      <c r="D39" s="25">
        <v>3471.9626634434085</v>
      </c>
      <c r="E39" s="25">
        <v>13887.850653773634</v>
      </c>
      <c r="F39" s="25" t="s">
        <v>87</v>
      </c>
      <c r="G39" s="25" t="s">
        <v>87</v>
      </c>
      <c r="H39" s="20">
        <v>166.35673830353488</v>
      </c>
      <c r="I39" s="20">
        <v>257.06124900000003</v>
      </c>
      <c r="J39" s="25" t="s">
        <v>87</v>
      </c>
      <c r="K39" s="25" t="s">
        <v>87</v>
      </c>
      <c r="L39" s="56"/>
      <c r="M39" s="10"/>
      <c r="N39" s="36" t="s">
        <v>88</v>
      </c>
      <c r="O39" s="36" t="s">
        <v>88</v>
      </c>
    </row>
    <row r="40" spans="1:15" s="1" customFormat="1" ht="29.1" customHeight="1">
      <c r="A40" s="3">
        <f t="shared" si="1"/>
        <v>2031</v>
      </c>
      <c r="B40" s="25">
        <v>1463.3096974595471</v>
      </c>
      <c r="C40" s="25">
        <v>463.08673410753113</v>
      </c>
      <c r="D40" s="25">
        <v>3502.7887436806877</v>
      </c>
      <c r="E40" s="25">
        <v>14011.154974722751</v>
      </c>
      <c r="F40" s="25" t="s">
        <v>87</v>
      </c>
      <c r="G40" s="25" t="s">
        <v>87</v>
      </c>
      <c r="H40" s="20">
        <v>183.11518202492596</v>
      </c>
      <c r="I40" s="20">
        <v>262.5579590000001</v>
      </c>
      <c r="J40" s="25" t="s">
        <v>87</v>
      </c>
      <c r="K40" s="25" t="s">
        <v>87</v>
      </c>
      <c r="L40" s="56" t="s">
        <v>93</v>
      </c>
      <c r="M40" s="10"/>
      <c r="N40" s="36" t="s">
        <v>88</v>
      </c>
      <c r="O40" s="36" t="s">
        <v>88</v>
      </c>
    </row>
    <row r="41" spans="1:15" s="1" customFormat="1" ht="29.1" customHeight="1">
      <c r="A41" s="3">
        <f t="shared" si="1"/>
        <v>2032</v>
      </c>
      <c r="B41" s="25">
        <v>2029.3819788750047</v>
      </c>
      <c r="C41" s="25">
        <v>326.6963259487311</v>
      </c>
      <c r="D41" s="25">
        <v>3584.8762600340974</v>
      </c>
      <c r="E41" s="25">
        <v>14339.50504013639</v>
      </c>
      <c r="F41" s="25" t="s">
        <v>87</v>
      </c>
      <c r="G41" s="25" t="s">
        <v>87</v>
      </c>
      <c r="H41" s="20">
        <v>194.80619304898744</v>
      </c>
      <c r="I41" s="20">
        <v>262.5579590000001</v>
      </c>
      <c r="J41" s="25" t="s">
        <v>87</v>
      </c>
      <c r="K41" s="25" t="s">
        <v>87</v>
      </c>
      <c r="L41" s="56" t="s">
        <v>94</v>
      </c>
      <c r="M41" s="10"/>
      <c r="N41" s="36" t="s">
        <v>88</v>
      </c>
      <c r="O41" s="36" t="s">
        <v>88</v>
      </c>
    </row>
    <row r="42" spans="1:15" s="1" customFormat="1" ht="29.1" customHeight="1">
      <c r="A42" s="3">
        <f t="shared" si="1"/>
        <v>2033</v>
      </c>
      <c r="B42" s="25">
        <v>2193.836245856869</v>
      </c>
      <c r="C42" s="25">
        <v>333.77381799037119</v>
      </c>
      <c r="D42" s="25">
        <v>3724.0378219134145</v>
      </c>
      <c r="E42" s="25">
        <v>14896.151287653658</v>
      </c>
      <c r="F42" s="25" t="s">
        <v>87</v>
      </c>
      <c r="G42" s="25" t="s">
        <v>87</v>
      </c>
      <c r="H42" s="20">
        <v>208.72601780807082</v>
      </c>
      <c r="I42" s="20">
        <v>262.5579590000001</v>
      </c>
      <c r="J42" s="25" t="s">
        <v>87</v>
      </c>
      <c r="K42" s="25" t="s">
        <v>87</v>
      </c>
      <c r="L42" s="56"/>
      <c r="M42" s="10"/>
      <c r="N42" s="36" t="s">
        <v>88</v>
      </c>
      <c r="O42" s="36" t="s">
        <v>88</v>
      </c>
    </row>
    <row r="43" spans="1:15" s="1" customFormat="1" ht="29.1" customHeight="1">
      <c r="A43" s="3">
        <f t="shared" si="1"/>
        <v>2034</v>
      </c>
      <c r="B43" s="25">
        <v>2177.5833925599518</v>
      </c>
      <c r="C43" s="25">
        <v>337.07757287756721</v>
      </c>
      <c r="D43" s="25">
        <v>3730.648602040616</v>
      </c>
      <c r="E43" s="25">
        <v>14922.594408162464</v>
      </c>
      <c r="F43" s="25" t="s">
        <v>87</v>
      </c>
      <c r="G43" s="25" t="s">
        <v>87</v>
      </c>
      <c r="H43" s="20">
        <v>222.28554880266449</v>
      </c>
      <c r="I43" s="20">
        <v>262.5579590000001</v>
      </c>
      <c r="J43" s="25" t="s">
        <v>87</v>
      </c>
      <c r="K43" s="25" t="s">
        <v>87</v>
      </c>
      <c r="L43" s="56"/>
      <c r="M43" s="10"/>
      <c r="N43" s="36" t="s">
        <v>88</v>
      </c>
      <c r="O43" s="36" t="s">
        <v>88</v>
      </c>
    </row>
    <row r="44" spans="1:15" s="1" customFormat="1" ht="29.1" customHeight="1">
      <c r="A44" s="3">
        <f t="shared" si="1"/>
        <v>2035</v>
      </c>
      <c r="B44" s="25">
        <v>2186.2276912739044</v>
      </c>
      <c r="C44" s="25">
        <v>364.74834195552893</v>
      </c>
      <c r="D44" s="25">
        <v>3738.1092817750368</v>
      </c>
      <c r="E44" s="25">
        <v>14952.437127100147</v>
      </c>
      <c r="F44" s="25" t="s">
        <v>87</v>
      </c>
      <c r="G44" s="25" t="s">
        <v>87</v>
      </c>
      <c r="H44" s="20">
        <v>234.02375295442593</v>
      </c>
      <c r="I44" s="20">
        <v>266.12077500000009</v>
      </c>
      <c r="J44" s="25" t="s">
        <v>87</v>
      </c>
      <c r="K44" s="25" t="s">
        <v>87</v>
      </c>
      <c r="L44" s="56"/>
      <c r="M44" s="10"/>
      <c r="N44" s="36" t="s">
        <v>88</v>
      </c>
      <c r="O44" s="36" t="s">
        <v>88</v>
      </c>
    </row>
    <row r="45" spans="1:15" s="1" customFormat="1" ht="29.1" customHeight="1">
      <c r="A45" s="3">
        <f t="shared" si="1"/>
        <v>2036</v>
      </c>
      <c r="B45" s="25">
        <v>2144.5515610523626</v>
      </c>
      <c r="C45" s="25">
        <v>411.3295382647209</v>
      </c>
      <c r="D45" s="25">
        <v>3738.6780674005799</v>
      </c>
      <c r="E45" s="25">
        <v>14954.71226960232</v>
      </c>
      <c r="F45" s="25" t="s">
        <v>87</v>
      </c>
      <c r="G45" s="25" t="s">
        <v>87</v>
      </c>
      <c r="H45" s="20">
        <v>243.8355222250855</v>
      </c>
      <c r="I45" s="20">
        <v>266.12684600000006</v>
      </c>
      <c r="J45" s="25" t="s">
        <v>87</v>
      </c>
      <c r="K45" s="25" t="s">
        <v>87</v>
      </c>
      <c r="L45" s="56" t="s">
        <v>95</v>
      </c>
      <c r="M45" s="10"/>
      <c r="N45" s="36" t="s">
        <v>88</v>
      </c>
      <c r="O45" s="36" t="s">
        <v>88</v>
      </c>
    </row>
    <row r="46" spans="1:15" s="1" customFormat="1" ht="29.1" customHeight="1">
      <c r="A46" s="3">
        <f t="shared" si="1"/>
        <v>2037</v>
      </c>
      <c r="B46" s="25">
        <v>2220.9867609914268</v>
      </c>
      <c r="C46" s="25">
        <v>402.1957008136215</v>
      </c>
      <c r="D46" s="25">
        <v>3887.6877741530402</v>
      </c>
      <c r="E46" s="25">
        <v>15550.751096612161</v>
      </c>
      <c r="F46" s="25" t="s">
        <v>87</v>
      </c>
      <c r="G46" s="25" t="s">
        <v>87</v>
      </c>
      <c r="H46" s="20">
        <v>256.32382264040172</v>
      </c>
      <c r="I46" s="20">
        <v>266.13414900000009</v>
      </c>
      <c r="J46" s="25" t="s">
        <v>87</v>
      </c>
      <c r="K46" s="25" t="s">
        <v>87</v>
      </c>
      <c r="L46" s="56" t="s">
        <v>96</v>
      </c>
      <c r="M46" s="10"/>
      <c r="N46" s="36" t="s">
        <v>88</v>
      </c>
      <c r="O46" s="36" t="s">
        <v>88</v>
      </c>
    </row>
    <row r="47" spans="1:15" s="1" customFormat="1" ht="29.1" customHeight="1">
      <c r="A47" s="3">
        <f t="shared" si="1"/>
        <v>2038</v>
      </c>
      <c r="B47" s="20">
        <v>2220.2530017584095</v>
      </c>
      <c r="C47" s="20">
        <v>407.28272346833251</v>
      </c>
      <c r="D47" s="20">
        <v>3890.1402474482684</v>
      </c>
      <c r="E47" s="20">
        <v>15560.560989793074</v>
      </c>
      <c r="F47" s="25" t="s">
        <v>87</v>
      </c>
      <c r="G47" s="25" t="s">
        <v>87</v>
      </c>
      <c r="H47" s="20">
        <v>266.08381257841643</v>
      </c>
      <c r="I47" s="20">
        <v>323.40079700000001</v>
      </c>
      <c r="J47" s="25" t="s">
        <v>87</v>
      </c>
      <c r="K47" s="25" t="s">
        <v>87</v>
      </c>
      <c r="L47" s="56"/>
      <c r="M47" s="10"/>
      <c r="N47" s="36" t="s">
        <v>88</v>
      </c>
      <c r="O47" s="36" t="s">
        <v>88</v>
      </c>
    </row>
    <row r="48" spans="1:15" s="1" customFormat="1" ht="29.1" customHeight="1">
      <c r="A48" s="3">
        <f t="shared" si="1"/>
        <v>2039</v>
      </c>
      <c r="B48" s="20">
        <v>2212.8071700693622</v>
      </c>
      <c r="C48" s="20">
        <v>407.88655577809629</v>
      </c>
      <c r="D48" s="20">
        <v>3891.3298143086017</v>
      </c>
      <c r="E48" s="20">
        <v>15565.319257234407</v>
      </c>
      <c r="F48" s="25" t="s">
        <v>87</v>
      </c>
      <c r="G48" s="25" t="s">
        <v>87</v>
      </c>
      <c r="H48" s="20">
        <v>275.54287734566674</v>
      </c>
      <c r="I48" s="20">
        <v>326.651749</v>
      </c>
      <c r="J48" s="25" t="s">
        <v>87</v>
      </c>
      <c r="K48" s="25" t="s">
        <v>87</v>
      </c>
      <c r="L48" s="56" t="s">
        <v>97</v>
      </c>
      <c r="M48" s="10"/>
      <c r="N48" s="36" t="s">
        <v>88</v>
      </c>
      <c r="O48" s="36" t="s">
        <v>88</v>
      </c>
    </row>
    <row r="49" spans="1:15" s="1" customFormat="1" ht="29.1" customHeight="1">
      <c r="A49" s="3">
        <f t="shared" si="1"/>
        <v>2040</v>
      </c>
      <c r="B49" s="20">
        <v>2187.5151209729097</v>
      </c>
      <c r="C49" s="20">
        <v>417.91628782955786</v>
      </c>
      <c r="D49" s="20">
        <v>3890.8026399391042</v>
      </c>
      <c r="E49" s="20">
        <v>15563.210559756417</v>
      </c>
      <c r="F49" s="25" t="s">
        <v>87</v>
      </c>
      <c r="G49" s="25" t="s">
        <v>87</v>
      </c>
      <c r="H49" s="20">
        <v>283.98421045278229</v>
      </c>
      <c r="I49" s="20">
        <v>329.642854</v>
      </c>
      <c r="J49" s="25" t="s">
        <v>87</v>
      </c>
      <c r="K49" s="25" t="s">
        <v>87</v>
      </c>
      <c r="L49" s="56"/>
      <c r="M49" s="10"/>
      <c r="N49" s="36" t="s">
        <v>88</v>
      </c>
      <c r="O49" s="36" t="s">
        <v>88</v>
      </c>
    </row>
    <row r="50" spans="1:15" s="1" customFormat="1" ht="29.1" customHeight="1">
      <c r="A50" s="3">
        <f t="shared" si="1"/>
        <v>2041</v>
      </c>
      <c r="B50" s="20">
        <v>2189.3651138919745</v>
      </c>
      <c r="C50" s="20">
        <v>421.82758976717014</v>
      </c>
      <c r="D50" s="20">
        <v>3889.9901189622547</v>
      </c>
      <c r="E50" s="20">
        <v>15559.960475849019</v>
      </c>
      <c r="F50" s="25" t="s">
        <v>87</v>
      </c>
      <c r="G50" s="25" t="s">
        <v>87</v>
      </c>
      <c r="H50" s="20">
        <v>291.21355066704547</v>
      </c>
      <c r="I50" s="20">
        <v>329.642854</v>
      </c>
      <c r="J50" s="25" t="s">
        <v>87</v>
      </c>
      <c r="K50" s="25" t="s">
        <v>87</v>
      </c>
      <c r="L50" s="56"/>
      <c r="M50" s="10"/>
      <c r="N50" s="36" t="s">
        <v>88</v>
      </c>
      <c r="O50" s="36" t="s">
        <v>88</v>
      </c>
    </row>
    <row r="51" spans="1:15" s="1" customFormat="1" ht="29.1" customHeight="1">
      <c r="A51" s="3">
        <f t="shared" si="1"/>
        <v>2042</v>
      </c>
      <c r="B51" s="20">
        <v>2230.0520533473227</v>
      </c>
      <c r="C51" s="20">
        <v>423.5847487721785</v>
      </c>
      <c r="D51" s="20">
        <v>3890.5657051645576</v>
      </c>
      <c r="E51" s="20">
        <v>15562.26282065823</v>
      </c>
      <c r="F51" s="25" t="s">
        <v>87</v>
      </c>
      <c r="G51" s="25" t="s">
        <v>87</v>
      </c>
      <c r="H51" s="20">
        <v>298.62495538472302</v>
      </c>
      <c r="I51" s="20">
        <v>329.642854</v>
      </c>
      <c r="J51" s="25" t="s">
        <v>87</v>
      </c>
      <c r="K51" s="25" t="s">
        <v>87</v>
      </c>
      <c r="L51" s="56"/>
      <c r="M51" s="10"/>
      <c r="N51" s="36" t="s">
        <v>88</v>
      </c>
      <c r="O51" s="36" t="s">
        <v>88</v>
      </c>
    </row>
    <row r="52" spans="1:15" s="1" customFormat="1">
      <c r="A52" s="3"/>
      <c r="B52" s="3"/>
      <c r="C52" s="3"/>
      <c r="D52" s="3"/>
      <c r="E52" s="3"/>
      <c r="F52" s="3"/>
      <c r="G52" s="3"/>
      <c r="H52" s="3"/>
      <c r="I52" s="3"/>
      <c r="J52" s="3"/>
      <c r="K52" s="3"/>
      <c r="L52" s="3"/>
      <c r="M52" s="3"/>
      <c r="N52" s="3"/>
      <c r="O52" s="3"/>
    </row>
    <row r="53" spans="1:15" s="1" customFormat="1">
      <c r="A53" s="3">
        <f>A29+1</f>
        <v>3</v>
      </c>
      <c r="B53" s="49" t="str">
        <f ca="1">OFFSET(Portfolios!$B$8,A53,0)</f>
        <v>CEP Portfolio 2020 protocol</v>
      </c>
      <c r="C53" s="54"/>
      <c r="D53" s="54"/>
      <c r="E53" s="54"/>
      <c r="F53" s="54"/>
      <c r="G53" s="50"/>
      <c r="H53" s="54"/>
      <c r="I53" s="54"/>
      <c r="J53" s="54"/>
      <c r="K53" s="54"/>
      <c r="L53" s="54"/>
      <c r="M53" s="54"/>
      <c r="N53" s="54"/>
      <c r="O53" s="54"/>
    </row>
    <row r="54" spans="1:15" s="1" customFormat="1" ht="30" customHeight="1">
      <c r="A54" s="3"/>
      <c r="B54" s="54" t="s">
        <v>75</v>
      </c>
      <c r="C54" s="54" t="s">
        <v>75</v>
      </c>
      <c r="D54" s="54" t="s">
        <v>76</v>
      </c>
      <c r="E54" s="54" t="s">
        <v>77</v>
      </c>
      <c r="F54" s="54" t="s">
        <v>76</v>
      </c>
      <c r="G54" s="54" t="s">
        <v>77</v>
      </c>
      <c r="H54" s="54"/>
      <c r="I54" s="54"/>
      <c r="J54" s="55" t="s">
        <v>78</v>
      </c>
      <c r="K54" s="55" t="s">
        <v>78</v>
      </c>
      <c r="L54" s="54"/>
      <c r="M54" s="54"/>
      <c r="N54" s="54"/>
      <c r="O54" s="54"/>
    </row>
    <row r="55" spans="1:15" s="1" customFormat="1" ht="27" customHeight="1">
      <c r="A55" s="51" t="s">
        <v>5</v>
      </c>
      <c r="B55" s="54" t="s">
        <v>79</v>
      </c>
      <c r="C55" s="54" t="s">
        <v>80</v>
      </c>
      <c r="D55" s="54" t="s">
        <v>79</v>
      </c>
      <c r="E55" s="54" t="s">
        <v>79</v>
      </c>
      <c r="F55" s="54" t="s">
        <v>80</v>
      </c>
      <c r="G55" s="54" t="s">
        <v>80</v>
      </c>
      <c r="H55" s="57" t="s">
        <v>81</v>
      </c>
      <c r="I55" s="57" t="s">
        <v>82</v>
      </c>
      <c r="J55" s="54" t="s">
        <v>79</v>
      </c>
      <c r="K55" s="54" t="s">
        <v>80</v>
      </c>
      <c r="L55" s="54" t="s">
        <v>83</v>
      </c>
      <c r="M55" s="54" t="s">
        <v>84</v>
      </c>
      <c r="N55" s="54" t="s">
        <v>85</v>
      </c>
      <c r="O55" s="54" t="s">
        <v>86</v>
      </c>
    </row>
    <row r="56" spans="1:15" s="1" customFormat="1" ht="29.1" customHeight="1">
      <c r="A56" s="3">
        <f>A32</f>
        <v>2023</v>
      </c>
      <c r="B56" s="25">
        <v>135.59425795002824</v>
      </c>
      <c r="C56" s="25">
        <v>532.71328091164344</v>
      </c>
      <c r="D56" s="52">
        <v>0.3389310739157313</v>
      </c>
      <c r="E56" s="52">
        <v>1.3557242956629252</v>
      </c>
      <c r="F56" s="25" t="s">
        <v>87</v>
      </c>
      <c r="G56" s="25" t="s">
        <v>87</v>
      </c>
      <c r="H56" s="20">
        <v>33.166623942400683</v>
      </c>
      <c r="I56" s="20">
        <v>20</v>
      </c>
      <c r="J56" s="25" t="s">
        <v>87</v>
      </c>
      <c r="K56" s="25" t="s">
        <v>87</v>
      </c>
      <c r="L56" s="56"/>
      <c r="M56" s="10"/>
      <c r="N56" s="36" t="s">
        <v>88</v>
      </c>
      <c r="O56" s="36" t="s">
        <v>88</v>
      </c>
    </row>
    <row r="57" spans="1:15" s="1" customFormat="1" ht="29.1" customHeight="1">
      <c r="A57" s="3">
        <f>A56+1</f>
        <v>2024</v>
      </c>
      <c r="B57" s="25">
        <v>151.70307813657735</v>
      </c>
      <c r="C57" s="25">
        <v>559.17588968688858</v>
      </c>
      <c r="D57" s="52">
        <v>0.35876757627141875</v>
      </c>
      <c r="E57" s="52">
        <v>1.435070305085675</v>
      </c>
      <c r="F57" s="25" t="s">
        <v>87</v>
      </c>
      <c r="G57" s="25" t="s">
        <v>87</v>
      </c>
      <c r="H57" s="20">
        <v>54.355272638468783</v>
      </c>
      <c r="I57" s="20">
        <v>36.583553000000002</v>
      </c>
      <c r="J57" s="25" t="s">
        <v>87</v>
      </c>
      <c r="K57" s="25" t="s">
        <v>87</v>
      </c>
      <c r="L57" s="56"/>
      <c r="M57" s="10"/>
      <c r="N57" s="36" t="s">
        <v>88</v>
      </c>
      <c r="O57" s="36" t="s">
        <v>88</v>
      </c>
    </row>
    <row r="58" spans="1:15" s="1" customFormat="1" ht="29.1" customHeight="1">
      <c r="A58" s="3">
        <f t="shared" ref="A58:A75" si="2">A57+1</f>
        <v>2025</v>
      </c>
      <c r="B58" s="25">
        <v>523.11048502337621</v>
      </c>
      <c r="C58" s="25">
        <v>574.8243600325568</v>
      </c>
      <c r="D58" s="25">
        <v>251.90513733368823</v>
      </c>
      <c r="E58" s="25">
        <v>1007.6205493347529</v>
      </c>
      <c r="F58" s="25" t="s">
        <v>87</v>
      </c>
      <c r="G58" s="25" t="s">
        <v>87</v>
      </c>
      <c r="H58" s="20">
        <v>77.394482043017049</v>
      </c>
      <c r="I58" s="20">
        <v>107.115397</v>
      </c>
      <c r="J58" s="25" t="s">
        <v>87</v>
      </c>
      <c r="K58" s="25" t="s">
        <v>87</v>
      </c>
      <c r="L58" s="56" t="s">
        <v>89</v>
      </c>
      <c r="M58" s="10"/>
      <c r="N58" s="36" t="s">
        <v>88</v>
      </c>
      <c r="O58" s="36" t="s">
        <v>88</v>
      </c>
    </row>
    <row r="59" spans="1:15" s="1" customFormat="1" ht="29.1" customHeight="1">
      <c r="A59" s="3">
        <f t="shared" si="2"/>
        <v>2026</v>
      </c>
      <c r="B59" s="25">
        <v>744.26003319840606</v>
      </c>
      <c r="C59" s="25">
        <v>571.49543975143501</v>
      </c>
      <c r="D59" s="25">
        <v>1111.7776973024179</v>
      </c>
      <c r="E59" s="25">
        <v>4447.1107892096716</v>
      </c>
      <c r="F59" s="25" t="s">
        <v>87</v>
      </c>
      <c r="G59" s="25" t="s">
        <v>87</v>
      </c>
      <c r="H59" s="20">
        <v>96.051948033942963</v>
      </c>
      <c r="I59" s="20">
        <v>147.86188800000002</v>
      </c>
      <c r="J59" s="25" t="s">
        <v>87</v>
      </c>
      <c r="K59" s="25" t="s">
        <v>87</v>
      </c>
      <c r="L59" s="56"/>
      <c r="M59" s="10"/>
      <c r="N59" s="36" t="s">
        <v>88</v>
      </c>
      <c r="O59" s="36" t="s">
        <v>88</v>
      </c>
    </row>
    <row r="60" spans="1:15" s="1" customFormat="1" ht="29.1" customHeight="1">
      <c r="A60" s="3">
        <f t="shared" si="2"/>
        <v>2027</v>
      </c>
      <c r="B60" s="25">
        <v>823.33185647782034</v>
      </c>
      <c r="C60" s="25">
        <v>589.32002229869727</v>
      </c>
      <c r="D60" s="25">
        <v>1339.246535492289</v>
      </c>
      <c r="E60" s="25">
        <v>5356.9861419691561</v>
      </c>
      <c r="F60" s="25" t="s">
        <v>87</v>
      </c>
      <c r="G60" s="25" t="s">
        <v>87</v>
      </c>
      <c r="H60" s="20">
        <v>114.95675832062332</v>
      </c>
      <c r="I60" s="20">
        <v>201.50364256</v>
      </c>
      <c r="J60" s="25" t="s">
        <v>87</v>
      </c>
      <c r="K60" s="25" t="s">
        <v>87</v>
      </c>
      <c r="L60" s="56" t="s">
        <v>90</v>
      </c>
      <c r="M60" s="10"/>
      <c r="N60" s="36" t="s">
        <v>88</v>
      </c>
      <c r="O60" s="36" t="s">
        <v>88</v>
      </c>
    </row>
    <row r="61" spans="1:15" s="1" customFormat="1" ht="29.1" customHeight="1">
      <c r="A61" s="3">
        <f t="shared" si="2"/>
        <v>2028</v>
      </c>
      <c r="B61" s="25">
        <v>1079.2430647812951</v>
      </c>
      <c r="C61" s="25">
        <v>604.72875802916428</v>
      </c>
      <c r="D61" s="25">
        <v>1974.5911672107061</v>
      </c>
      <c r="E61" s="25">
        <v>7898.3646688428244</v>
      </c>
      <c r="F61" s="25" t="s">
        <v>87</v>
      </c>
      <c r="G61" s="25" t="s">
        <v>87</v>
      </c>
      <c r="H61" s="20">
        <v>132.9437271317704</v>
      </c>
      <c r="I61" s="20">
        <v>240.756551</v>
      </c>
      <c r="J61" s="25" t="s">
        <v>87</v>
      </c>
      <c r="K61" s="25" t="s">
        <v>87</v>
      </c>
      <c r="L61" s="56" t="s">
        <v>91</v>
      </c>
      <c r="M61" s="10"/>
      <c r="N61" s="36" t="s">
        <v>88</v>
      </c>
      <c r="O61" s="36" t="s">
        <v>88</v>
      </c>
    </row>
    <row r="62" spans="1:15" s="1" customFormat="1" ht="29.1" customHeight="1">
      <c r="A62" s="3">
        <f t="shared" si="2"/>
        <v>2029</v>
      </c>
      <c r="B62" s="25">
        <v>1397.2366343935767</v>
      </c>
      <c r="C62" s="25">
        <v>574.32811111077672</v>
      </c>
      <c r="D62" s="25">
        <v>2360.1536247398058</v>
      </c>
      <c r="E62" s="25">
        <v>9440.6144989592231</v>
      </c>
      <c r="F62" s="25" t="s">
        <v>87</v>
      </c>
      <c r="G62" s="25" t="s">
        <v>87</v>
      </c>
      <c r="H62" s="20">
        <v>150.05595849522621</v>
      </c>
      <c r="I62" s="20">
        <v>253.02832500000002</v>
      </c>
      <c r="J62" s="25" t="s">
        <v>87</v>
      </c>
      <c r="K62" s="25" t="s">
        <v>87</v>
      </c>
      <c r="L62" s="56" t="s">
        <v>92</v>
      </c>
      <c r="M62" s="10"/>
      <c r="N62" s="36" t="s">
        <v>88</v>
      </c>
      <c r="O62" s="36" t="s">
        <v>88</v>
      </c>
    </row>
    <row r="63" spans="1:15" s="1" customFormat="1" ht="29.1" customHeight="1">
      <c r="A63" s="3">
        <f t="shared" si="2"/>
        <v>2030</v>
      </c>
      <c r="B63" s="25">
        <v>1561.4374369912393</v>
      </c>
      <c r="C63" s="25">
        <v>566.60843305789751</v>
      </c>
      <c r="D63" s="25">
        <v>2431.6889909455931</v>
      </c>
      <c r="E63" s="25">
        <v>9726.7559637823724</v>
      </c>
      <c r="F63" s="25" t="s">
        <v>87</v>
      </c>
      <c r="G63" s="25" t="s">
        <v>87</v>
      </c>
      <c r="H63" s="20">
        <v>166.35673830353488</v>
      </c>
      <c r="I63" s="20">
        <v>257.06124900000003</v>
      </c>
      <c r="J63" s="25" t="s">
        <v>87</v>
      </c>
      <c r="K63" s="25" t="s">
        <v>87</v>
      </c>
      <c r="L63" s="56"/>
      <c r="M63" s="10"/>
      <c r="N63" s="36" t="s">
        <v>88</v>
      </c>
      <c r="O63" s="36" t="s">
        <v>88</v>
      </c>
    </row>
    <row r="64" spans="1:15" s="1" customFormat="1" ht="29.1" customHeight="1">
      <c r="A64" s="3">
        <f t="shared" si="2"/>
        <v>2031</v>
      </c>
      <c r="B64" s="25">
        <v>1578.7635622905514</v>
      </c>
      <c r="C64" s="25">
        <v>555.49719903045832</v>
      </c>
      <c r="D64" s="25">
        <v>2460.0415585102487</v>
      </c>
      <c r="E64" s="25">
        <v>9840.1662340409948</v>
      </c>
      <c r="F64" s="25" t="s">
        <v>87</v>
      </c>
      <c r="G64" s="25" t="s">
        <v>87</v>
      </c>
      <c r="H64" s="20">
        <v>183.11518202492596</v>
      </c>
      <c r="I64" s="20">
        <v>262.5579590000001</v>
      </c>
      <c r="J64" s="25" t="s">
        <v>87</v>
      </c>
      <c r="K64" s="25" t="s">
        <v>87</v>
      </c>
      <c r="L64" s="56" t="s">
        <v>93</v>
      </c>
      <c r="M64" s="10"/>
      <c r="N64" s="36" t="s">
        <v>88</v>
      </c>
      <c r="O64" s="36" t="s">
        <v>88</v>
      </c>
    </row>
    <row r="65" spans="1:15" s="1" customFormat="1" ht="29.1" customHeight="1">
      <c r="A65" s="3">
        <f t="shared" si="2"/>
        <v>2032</v>
      </c>
      <c r="B65" s="25">
        <v>2259.483781396822</v>
      </c>
      <c r="C65" s="25">
        <v>389.85334676803404</v>
      </c>
      <c r="D65" s="25">
        <v>2550.7539187204602</v>
      </c>
      <c r="E65" s="25">
        <v>10203.015674881841</v>
      </c>
      <c r="F65" s="25" t="s">
        <v>87</v>
      </c>
      <c r="G65" s="25" t="s">
        <v>87</v>
      </c>
      <c r="H65" s="20">
        <v>194.80619304898744</v>
      </c>
      <c r="I65" s="20">
        <v>262.5579590000001</v>
      </c>
      <c r="J65" s="25" t="s">
        <v>87</v>
      </c>
      <c r="K65" s="25" t="s">
        <v>87</v>
      </c>
      <c r="L65" s="56" t="s">
        <v>94</v>
      </c>
      <c r="M65" s="10"/>
      <c r="N65" s="36" t="s">
        <v>88</v>
      </c>
      <c r="O65" s="36" t="s">
        <v>88</v>
      </c>
    </row>
    <row r="66" spans="1:15" s="1" customFormat="1" ht="29.1" customHeight="1">
      <c r="A66" s="3">
        <f t="shared" si="2"/>
        <v>2033</v>
      </c>
      <c r="B66" s="25">
        <v>2471.0713815212557</v>
      </c>
      <c r="C66" s="25">
        <v>401.29979156881961</v>
      </c>
      <c r="D66" s="25">
        <v>2729.1435741271566</v>
      </c>
      <c r="E66" s="25">
        <v>10916.574296508627</v>
      </c>
      <c r="F66" s="25" t="s">
        <v>87</v>
      </c>
      <c r="G66" s="25" t="s">
        <v>87</v>
      </c>
      <c r="H66" s="20">
        <v>208.72601780807082</v>
      </c>
      <c r="I66" s="20">
        <v>262.5579590000001</v>
      </c>
      <c r="J66" s="25" t="s">
        <v>87</v>
      </c>
      <c r="K66" s="25" t="s">
        <v>87</v>
      </c>
      <c r="L66" s="56"/>
      <c r="M66" s="10"/>
      <c r="N66" s="36" t="s">
        <v>88</v>
      </c>
      <c r="O66" s="36" t="s">
        <v>88</v>
      </c>
    </row>
    <row r="67" spans="1:15" s="1" customFormat="1" ht="29.1" customHeight="1">
      <c r="A67" s="3">
        <f t="shared" si="2"/>
        <v>2034</v>
      </c>
      <c r="B67" s="25">
        <v>2451.7750126717492</v>
      </c>
      <c r="C67" s="25">
        <v>404.69966271569797</v>
      </c>
      <c r="D67" s="25">
        <v>2734.6924059728672</v>
      </c>
      <c r="E67" s="25">
        <v>10938.769623891469</v>
      </c>
      <c r="F67" s="25" t="s">
        <v>87</v>
      </c>
      <c r="G67" s="25" t="s">
        <v>87</v>
      </c>
      <c r="H67" s="20">
        <v>222.28554880266449</v>
      </c>
      <c r="I67" s="20">
        <v>262.5579590000001</v>
      </c>
      <c r="J67" s="25" t="s">
        <v>87</v>
      </c>
      <c r="K67" s="25" t="s">
        <v>87</v>
      </c>
      <c r="L67" s="56"/>
      <c r="M67" s="10"/>
      <c r="N67" s="36" t="s">
        <v>88</v>
      </c>
      <c r="O67" s="36" t="s">
        <v>88</v>
      </c>
    </row>
    <row r="68" spans="1:15" s="1" customFormat="1" ht="29.1" customHeight="1">
      <c r="A68" s="3">
        <f t="shared" si="2"/>
        <v>2035</v>
      </c>
      <c r="B68" s="25">
        <v>2456.3846578884236</v>
      </c>
      <c r="C68" s="25">
        <v>437.30545573743694</v>
      </c>
      <c r="D68" s="25">
        <v>2741.3611402497827</v>
      </c>
      <c r="E68" s="25">
        <v>10965.444560999131</v>
      </c>
      <c r="F68" s="25" t="s">
        <v>87</v>
      </c>
      <c r="G68" s="25" t="s">
        <v>87</v>
      </c>
      <c r="H68" s="20">
        <v>234.02375295442593</v>
      </c>
      <c r="I68" s="20">
        <v>266.12077500000009</v>
      </c>
      <c r="J68" s="25" t="s">
        <v>87</v>
      </c>
      <c r="K68" s="25" t="s">
        <v>87</v>
      </c>
      <c r="L68" s="56"/>
      <c r="M68" s="10"/>
      <c r="N68" s="36" t="s">
        <v>88</v>
      </c>
      <c r="O68" s="36" t="s">
        <v>88</v>
      </c>
    </row>
    <row r="69" spans="1:15" s="1" customFormat="1" ht="29.1" customHeight="1">
      <c r="A69" s="3">
        <f t="shared" si="2"/>
        <v>2036</v>
      </c>
      <c r="B69" s="25">
        <v>2411.682630468059</v>
      </c>
      <c r="C69" s="25">
        <v>493.0881218441765</v>
      </c>
      <c r="D69" s="25">
        <v>2741.8034450004443</v>
      </c>
      <c r="E69" s="25">
        <v>10967.213780001777</v>
      </c>
      <c r="F69" s="25" t="s">
        <v>87</v>
      </c>
      <c r="G69" s="25" t="s">
        <v>87</v>
      </c>
      <c r="H69" s="20">
        <v>243.8355222250855</v>
      </c>
      <c r="I69" s="20">
        <v>266.12684600000006</v>
      </c>
      <c r="J69" s="25" t="s">
        <v>87</v>
      </c>
      <c r="K69" s="25" t="s">
        <v>87</v>
      </c>
      <c r="L69" s="56" t="s">
        <v>95</v>
      </c>
      <c r="M69" s="10"/>
      <c r="N69" s="36" t="s">
        <v>88</v>
      </c>
      <c r="O69" s="36" t="s">
        <v>88</v>
      </c>
    </row>
    <row r="70" spans="1:15" s="1" customFormat="1" ht="29.1" customHeight="1">
      <c r="A70" s="3">
        <f t="shared" si="2"/>
        <v>2037</v>
      </c>
      <c r="B70" s="25">
        <v>2500.6393923090309</v>
      </c>
      <c r="C70" s="25">
        <v>482.69472874208088</v>
      </c>
      <c r="D70" s="25">
        <v>2922.5562084619073</v>
      </c>
      <c r="E70" s="25">
        <v>11690.224833847629</v>
      </c>
      <c r="F70" s="25" t="s">
        <v>87</v>
      </c>
      <c r="G70" s="25" t="s">
        <v>87</v>
      </c>
      <c r="H70" s="20">
        <v>256.32382264040172</v>
      </c>
      <c r="I70" s="20">
        <v>266.13414900000009</v>
      </c>
      <c r="J70" s="25" t="s">
        <v>87</v>
      </c>
      <c r="K70" s="25" t="s">
        <v>87</v>
      </c>
      <c r="L70" s="56" t="s">
        <v>96</v>
      </c>
      <c r="M70" s="10"/>
      <c r="N70" s="36" t="s">
        <v>88</v>
      </c>
      <c r="O70" s="36" t="s">
        <v>88</v>
      </c>
    </row>
    <row r="71" spans="1:15" s="1" customFormat="1" ht="29.1" customHeight="1">
      <c r="A71" s="3">
        <f t="shared" si="2"/>
        <v>2038</v>
      </c>
      <c r="B71" s="20">
        <v>2496.3184266565499</v>
      </c>
      <c r="C71" s="20">
        <v>488.58109734334255</v>
      </c>
      <c r="D71" s="20">
        <v>2924.6684845170435</v>
      </c>
      <c r="E71" s="20">
        <v>11698.673938068174</v>
      </c>
      <c r="F71" s="25" t="s">
        <v>87</v>
      </c>
      <c r="G71" s="25" t="s">
        <v>87</v>
      </c>
      <c r="H71" s="20">
        <v>266.08381257841643</v>
      </c>
      <c r="I71" s="20">
        <v>323.40079700000001</v>
      </c>
      <c r="J71" s="25" t="s">
        <v>87</v>
      </c>
      <c r="K71" s="25" t="s">
        <v>87</v>
      </c>
      <c r="L71" s="56"/>
      <c r="M71" s="10"/>
      <c r="N71" s="36" t="s">
        <v>88</v>
      </c>
      <c r="O71" s="36" t="s">
        <v>88</v>
      </c>
    </row>
    <row r="72" spans="1:15" s="1" customFormat="1" ht="29.1" customHeight="1">
      <c r="A72" s="3">
        <f t="shared" si="2"/>
        <v>2039</v>
      </c>
      <c r="B72" s="20">
        <v>2485.6016705617858</v>
      </c>
      <c r="C72" s="20">
        <v>489.20365721121459</v>
      </c>
      <c r="D72" s="20">
        <v>2925.7187839885787</v>
      </c>
      <c r="E72" s="20">
        <v>11702.875135954315</v>
      </c>
      <c r="F72" s="25" t="s">
        <v>87</v>
      </c>
      <c r="G72" s="25" t="s">
        <v>87</v>
      </c>
      <c r="H72" s="20">
        <v>275.54287734566674</v>
      </c>
      <c r="I72" s="20">
        <v>326.651749</v>
      </c>
      <c r="J72" s="25" t="s">
        <v>87</v>
      </c>
      <c r="K72" s="25" t="s">
        <v>87</v>
      </c>
      <c r="L72" s="56" t="s">
        <v>97</v>
      </c>
      <c r="M72" s="10"/>
      <c r="N72" s="36" t="s">
        <v>88</v>
      </c>
      <c r="O72" s="36" t="s">
        <v>88</v>
      </c>
    </row>
    <row r="73" spans="1:15" s="1" customFormat="1" ht="29.1" customHeight="1">
      <c r="A73" s="3">
        <f t="shared" si="2"/>
        <v>2040</v>
      </c>
      <c r="B73" s="20">
        <v>2460.2752951400512</v>
      </c>
      <c r="C73" s="20">
        <v>501.2787866891718</v>
      </c>
      <c r="D73" s="20">
        <v>2925.2512185739311</v>
      </c>
      <c r="E73" s="20">
        <v>11701.004874295724</v>
      </c>
      <c r="F73" s="25" t="s">
        <v>87</v>
      </c>
      <c r="G73" s="25" t="s">
        <v>87</v>
      </c>
      <c r="H73" s="20">
        <v>283.98421045278229</v>
      </c>
      <c r="I73" s="20">
        <v>329.642854</v>
      </c>
      <c r="J73" s="25" t="s">
        <v>87</v>
      </c>
      <c r="K73" s="25" t="s">
        <v>87</v>
      </c>
      <c r="L73" s="56"/>
      <c r="M73" s="10"/>
      <c r="N73" s="36" t="s">
        <v>88</v>
      </c>
      <c r="O73" s="36" t="s">
        <v>88</v>
      </c>
    </row>
    <row r="74" spans="1:15" s="1" customFormat="1" ht="29.1" customHeight="1">
      <c r="A74" s="3">
        <f t="shared" si="2"/>
        <v>2041</v>
      </c>
      <c r="B74" s="20">
        <v>2463.128486519835</v>
      </c>
      <c r="C74" s="20">
        <v>506.04478883210197</v>
      </c>
      <c r="D74" s="20">
        <v>2924.5486738853651</v>
      </c>
      <c r="E74" s="20">
        <v>11698.194695541461</v>
      </c>
      <c r="F74" s="25" t="s">
        <v>87</v>
      </c>
      <c r="G74" s="25" t="s">
        <v>87</v>
      </c>
      <c r="H74" s="20">
        <v>291.21355066704547</v>
      </c>
      <c r="I74" s="20">
        <v>329.642854</v>
      </c>
      <c r="J74" s="25" t="s">
        <v>87</v>
      </c>
      <c r="K74" s="25" t="s">
        <v>87</v>
      </c>
      <c r="L74" s="56"/>
      <c r="M74" s="10"/>
      <c r="N74" s="36" t="s">
        <v>88</v>
      </c>
      <c r="O74" s="36" t="s">
        <v>88</v>
      </c>
    </row>
    <row r="75" spans="1:15" s="1" customFormat="1" ht="29.1" customHeight="1">
      <c r="A75" s="3">
        <f t="shared" si="2"/>
        <v>2042</v>
      </c>
      <c r="B75" s="20">
        <v>2512.0282704202873</v>
      </c>
      <c r="C75" s="20">
        <v>508.09983219134688</v>
      </c>
      <c r="D75" s="20">
        <v>2925.0467902412297</v>
      </c>
      <c r="E75" s="20">
        <v>11700.187160964919</v>
      </c>
      <c r="F75" s="25" t="s">
        <v>87</v>
      </c>
      <c r="G75" s="25" t="s">
        <v>87</v>
      </c>
      <c r="H75" s="20">
        <v>298.62495538472302</v>
      </c>
      <c r="I75" s="20">
        <v>329.642854</v>
      </c>
      <c r="J75" s="25" t="s">
        <v>87</v>
      </c>
      <c r="K75" s="25" t="s">
        <v>87</v>
      </c>
      <c r="L75" s="56"/>
      <c r="M75" s="10"/>
      <c r="N75" s="36" t="s">
        <v>88</v>
      </c>
      <c r="O75" s="36" t="s">
        <v>88</v>
      </c>
    </row>
    <row r="76" spans="1:15" s="1" customFormat="1">
      <c r="A76" s="3"/>
      <c r="B76" s="3"/>
      <c r="C76" s="3"/>
      <c r="D76" s="3"/>
      <c r="E76" s="3"/>
      <c r="F76" s="3"/>
      <c r="G76" s="3"/>
      <c r="H76" s="3"/>
      <c r="I76" s="3"/>
      <c r="J76" s="3"/>
      <c r="K76" s="3"/>
      <c r="L76" s="3"/>
      <c r="M76" s="3"/>
      <c r="N76" s="3"/>
      <c r="O76" s="3"/>
    </row>
    <row r="77" spans="1:15" s="1" customFormat="1">
      <c r="A77" s="3">
        <f>A53+1</f>
        <v>4</v>
      </c>
      <c r="B77" s="49" t="str">
        <f ca="1">OFFSET(Portfolios!$B$8,A77,0)</f>
        <v>2023 IRP Preferred Portfolio (May) 2020 Protocol</v>
      </c>
      <c r="C77" s="54"/>
      <c r="D77" s="54"/>
      <c r="E77" s="54"/>
      <c r="F77" s="54"/>
      <c r="G77" s="50"/>
      <c r="H77" s="54"/>
      <c r="I77" s="54"/>
      <c r="J77" s="54"/>
      <c r="K77" s="54"/>
      <c r="L77" s="54"/>
      <c r="M77" s="54"/>
      <c r="N77" s="54"/>
      <c r="O77" s="54"/>
    </row>
    <row r="78" spans="1:15" s="1" customFormat="1" ht="30" customHeight="1">
      <c r="A78" s="3"/>
      <c r="B78" s="54" t="s">
        <v>75</v>
      </c>
      <c r="C78" s="54" t="s">
        <v>75</v>
      </c>
      <c r="D78" s="54" t="s">
        <v>76</v>
      </c>
      <c r="E78" s="54" t="s">
        <v>77</v>
      </c>
      <c r="F78" s="54" t="s">
        <v>76</v>
      </c>
      <c r="G78" s="54" t="s">
        <v>77</v>
      </c>
      <c r="H78" s="54"/>
      <c r="I78" s="54"/>
      <c r="J78" s="55" t="s">
        <v>78</v>
      </c>
      <c r="K78" s="55" t="s">
        <v>78</v>
      </c>
      <c r="L78" s="54"/>
      <c r="M78" s="54"/>
      <c r="N78" s="54"/>
      <c r="O78" s="54"/>
    </row>
    <row r="79" spans="1:15" s="1" customFormat="1" ht="27" customHeight="1">
      <c r="A79" s="51" t="s">
        <v>5</v>
      </c>
      <c r="B79" s="54" t="s">
        <v>79</v>
      </c>
      <c r="C79" s="54" t="s">
        <v>80</v>
      </c>
      <c r="D79" s="54" t="s">
        <v>79</v>
      </c>
      <c r="E79" s="54" t="s">
        <v>79</v>
      </c>
      <c r="F79" s="54" t="s">
        <v>80</v>
      </c>
      <c r="G79" s="54" t="s">
        <v>80</v>
      </c>
      <c r="H79" s="57" t="s">
        <v>81</v>
      </c>
      <c r="I79" s="57" t="s">
        <v>82</v>
      </c>
      <c r="J79" s="54" t="s">
        <v>79</v>
      </c>
      <c r="K79" s="54" t="s">
        <v>80</v>
      </c>
      <c r="L79" s="54" t="s">
        <v>83</v>
      </c>
      <c r="M79" s="54" t="s">
        <v>84</v>
      </c>
      <c r="N79" s="54" t="s">
        <v>85</v>
      </c>
      <c r="O79" s="54" t="s">
        <v>86</v>
      </c>
    </row>
    <row r="80" spans="1:15" s="1" customFormat="1" ht="29.1" customHeight="1">
      <c r="A80" s="3">
        <f>A56</f>
        <v>2023</v>
      </c>
      <c r="B80" s="25">
        <v>135.4905849567233</v>
      </c>
      <c r="C80" s="25">
        <v>532.72299708189757</v>
      </c>
      <c r="D80" s="52">
        <v>0.3389310739157313</v>
      </c>
      <c r="E80" s="52">
        <v>1.3557242956629252</v>
      </c>
      <c r="F80" s="25" t="s">
        <v>87</v>
      </c>
      <c r="G80" s="25" t="s">
        <v>87</v>
      </c>
      <c r="H80" s="20">
        <v>33.166623942400683</v>
      </c>
      <c r="I80" s="20">
        <v>20</v>
      </c>
      <c r="J80" s="25" t="s">
        <v>87</v>
      </c>
      <c r="K80" s="25" t="s">
        <v>87</v>
      </c>
      <c r="L80" s="56"/>
      <c r="M80" s="10"/>
      <c r="N80" s="36" t="s">
        <v>88</v>
      </c>
      <c r="O80" s="36" t="s">
        <v>88</v>
      </c>
    </row>
    <row r="81" spans="1:15" s="1" customFormat="1" ht="29.1" customHeight="1">
      <c r="A81" s="3">
        <f>A80+1</f>
        <v>2024</v>
      </c>
      <c r="B81" s="25">
        <v>152.67097496125723</v>
      </c>
      <c r="C81" s="25">
        <v>557.91345815390139</v>
      </c>
      <c r="D81" s="52">
        <v>0.35876757627141875</v>
      </c>
      <c r="E81" s="52">
        <v>1.435070305085675</v>
      </c>
      <c r="F81" s="25" t="s">
        <v>87</v>
      </c>
      <c r="G81" s="25" t="s">
        <v>87</v>
      </c>
      <c r="H81" s="20">
        <v>54.355272638468783</v>
      </c>
      <c r="I81" s="20">
        <v>36.583553000000002</v>
      </c>
      <c r="J81" s="25" t="s">
        <v>87</v>
      </c>
      <c r="K81" s="25" t="s">
        <v>87</v>
      </c>
      <c r="L81" s="56"/>
      <c r="M81" s="10"/>
      <c r="N81" s="36" t="s">
        <v>88</v>
      </c>
      <c r="O81" s="36" t="s">
        <v>88</v>
      </c>
    </row>
    <row r="82" spans="1:15" s="1" customFormat="1" ht="29.1" customHeight="1">
      <c r="A82" s="3">
        <f t="shared" ref="A82:A99" si="3">A81+1</f>
        <v>2025</v>
      </c>
      <c r="B82" s="25">
        <v>523.17935730458942</v>
      </c>
      <c r="C82" s="25">
        <v>574.78921299878232</v>
      </c>
      <c r="D82" s="25">
        <v>251.90513733368823</v>
      </c>
      <c r="E82" s="25">
        <v>1007.6205493347529</v>
      </c>
      <c r="F82" s="25" t="s">
        <v>87</v>
      </c>
      <c r="G82" s="25" t="s">
        <v>87</v>
      </c>
      <c r="H82" s="20">
        <v>77.394482043017049</v>
      </c>
      <c r="I82" s="20">
        <v>107.115397</v>
      </c>
      <c r="J82" s="25" t="s">
        <v>87</v>
      </c>
      <c r="K82" s="25" t="s">
        <v>87</v>
      </c>
      <c r="L82" s="56" t="s">
        <v>89</v>
      </c>
      <c r="M82" s="10"/>
      <c r="N82" s="36" t="s">
        <v>88</v>
      </c>
      <c r="O82" s="36" t="s">
        <v>88</v>
      </c>
    </row>
    <row r="83" spans="1:15" s="1" customFormat="1" ht="29.1" customHeight="1">
      <c r="A83" s="3">
        <f t="shared" si="3"/>
        <v>2026</v>
      </c>
      <c r="B83" s="25">
        <v>744.16865970998242</v>
      </c>
      <c r="C83" s="25">
        <v>571.67665093780124</v>
      </c>
      <c r="D83" s="25">
        <v>1111.7776973024179</v>
      </c>
      <c r="E83" s="25">
        <v>4447.1107892096716</v>
      </c>
      <c r="F83" s="25" t="s">
        <v>87</v>
      </c>
      <c r="G83" s="25" t="s">
        <v>87</v>
      </c>
      <c r="H83" s="20">
        <v>96.051948213791121</v>
      </c>
      <c r="I83" s="20">
        <v>147.86188800000002</v>
      </c>
      <c r="J83" s="25" t="s">
        <v>87</v>
      </c>
      <c r="K83" s="25" t="s">
        <v>87</v>
      </c>
      <c r="L83" s="56"/>
      <c r="M83" s="10"/>
      <c r="N83" s="36" t="s">
        <v>88</v>
      </c>
      <c r="O83" s="36" t="s">
        <v>88</v>
      </c>
    </row>
    <row r="84" spans="1:15" s="1" customFormat="1" ht="29.1" customHeight="1">
      <c r="A84" s="3">
        <f t="shared" si="3"/>
        <v>2027</v>
      </c>
      <c r="B84" s="25">
        <v>822.85777717412657</v>
      </c>
      <c r="C84" s="25">
        <v>589.62255849993812</v>
      </c>
      <c r="D84" s="25">
        <v>1339.246535492289</v>
      </c>
      <c r="E84" s="25">
        <v>5356.9861419691561</v>
      </c>
      <c r="F84" s="25" t="s">
        <v>87</v>
      </c>
      <c r="G84" s="25" t="s">
        <v>87</v>
      </c>
      <c r="H84" s="20">
        <v>114.95675832062332</v>
      </c>
      <c r="I84" s="20">
        <v>201.50364256</v>
      </c>
      <c r="J84" s="25" t="s">
        <v>87</v>
      </c>
      <c r="K84" s="25" t="s">
        <v>87</v>
      </c>
      <c r="L84" s="56" t="s">
        <v>90</v>
      </c>
      <c r="M84" s="10"/>
      <c r="N84" s="36" t="s">
        <v>88</v>
      </c>
      <c r="O84" s="36" t="s">
        <v>88</v>
      </c>
    </row>
    <row r="85" spans="1:15" s="1" customFormat="1" ht="29.1" customHeight="1">
      <c r="A85" s="3">
        <f t="shared" si="3"/>
        <v>2028</v>
      </c>
      <c r="B85" s="25">
        <v>1078.6648113591782</v>
      </c>
      <c r="C85" s="25">
        <v>604.58863807448802</v>
      </c>
      <c r="D85" s="25">
        <v>1974.5911672107061</v>
      </c>
      <c r="E85" s="25">
        <v>7898.3646688428244</v>
      </c>
      <c r="F85" s="25" t="s">
        <v>87</v>
      </c>
      <c r="G85" s="25" t="s">
        <v>87</v>
      </c>
      <c r="H85" s="20">
        <v>132.9437271317704</v>
      </c>
      <c r="I85" s="20">
        <v>240.756551</v>
      </c>
      <c r="J85" s="25" t="s">
        <v>87</v>
      </c>
      <c r="K85" s="25" t="s">
        <v>87</v>
      </c>
      <c r="L85" s="56" t="s">
        <v>91</v>
      </c>
      <c r="M85" s="10"/>
      <c r="N85" s="36" t="s">
        <v>88</v>
      </c>
      <c r="O85" s="36" t="s">
        <v>88</v>
      </c>
    </row>
    <row r="86" spans="1:15" s="1" customFormat="1" ht="29.1" customHeight="1">
      <c r="A86" s="3">
        <f t="shared" si="3"/>
        <v>2029</v>
      </c>
      <c r="B86" s="25">
        <v>1396.283125888996</v>
      </c>
      <c r="C86" s="25">
        <v>575.11000970449413</v>
      </c>
      <c r="D86" s="25">
        <v>2360.1536247398058</v>
      </c>
      <c r="E86" s="25">
        <v>9440.6144989592231</v>
      </c>
      <c r="F86" s="25" t="s">
        <v>87</v>
      </c>
      <c r="G86" s="25" t="s">
        <v>87</v>
      </c>
      <c r="H86" s="20">
        <v>150.05595849522621</v>
      </c>
      <c r="I86" s="20">
        <v>253.02832500000002</v>
      </c>
      <c r="J86" s="25" t="s">
        <v>87</v>
      </c>
      <c r="K86" s="25" t="s">
        <v>87</v>
      </c>
      <c r="L86" s="56" t="s">
        <v>92</v>
      </c>
      <c r="M86" s="10"/>
      <c r="N86" s="36" t="s">
        <v>88</v>
      </c>
      <c r="O86" s="36" t="s">
        <v>88</v>
      </c>
    </row>
    <row r="87" spans="1:15" s="1" customFormat="1" ht="29.1" customHeight="1">
      <c r="A87" s="3">
        <f t="shared" si="3"/>
        <v>2030</v>
      </c>
      <c r="B87" s="25">
        <v>1422.1326048535921</v>
      </c>
      <c r="C87" s="25">
        <v>567.39460472926316</v>
      </c>
      <c r="D87" s="25">
        <v>2431.6889909455931</v>
      </c>
      <c r="E87" s="25">
        <v>9726.7559637823724</v>
      </c>
      <c r="F87" s="25" t="s">
        <v>87</v>
      </c>
      <c r="G87" s="25" t="s">
        <v>87</v>
      </c>
      <c r="H87" s="20">
        <v>166.35673830353488</v>
      </c>
      <c r="I87" s="20">
        <v>257.06124900000003</v>
      </c>
      <c r="J87" s="25" t="s">
        <v>87</v>
      </c>
      <c r="K87" s="25" t="s">
        <v>87</v>
      </c>
      <c r="L87" s="56"/>
      <c r="M87" s="10"/>
      <c r="N87" s="36" t="s">
        <v>88</v>
      </c>
      <c r="O87" s="36" t="s">
        <v>88</v>
      </c>
    </row>
    <row r="88" spans="1:15" s="1" customFormat="1" ht="29.1" customHeight="1">
      <c r="A88" s="3">
        <f t="shared" si="3"/>
        <v>2031</v>
      </c>
      <c r="B88" s="25">
        <v>1438.8873931231419</v>
      </c>
      <c r="C88" s="25">
        <v>556.24807443424379</v>
      </c>
      <c r="D88" s="25">
        <v>2460.0415585102487</v>
      </c>
      <c r="E88" s="25">
        <v>9840.1662340409948</v>
      </c>
      <c r="F88" s="25" t="s">
        <v>87</v>
      </c>
      <c r="G88" s="25" t="s">
        <v>87</v>
      </c>
      <c r="H88" s="20">
        <v>183.11518202492596</v>
      </c>
      <c r="I88" s="20">
        <v>262.5579590000001</v>
      </c>
      <c r="J88" s="25" t="s">
        <v>87</v>
      </c>
      <c r="K88" s="25" t="s">
        <v>87</v>
      </c>
      <c r="L88" s="56" t="s">
        <v>93</v>
      </c>
      <c r="M88" s="10"/>
      <c r="N88" s="36" t="s">
        <v>88</v>
      </c>
      <c r="O88" s="36" t="s">
        <v>88</v>
      </c>
    </row>
    <row r="89" spans="1:15" s="1" customFormat="1" ht="29.1" customHeight="1">
      <c r="A89" s="3">
        <f t="shared" si="3"/>
        <v>2032</v>
      </c>
      <c r="B89" s="25">
        <v>2063.4619079860445</v>
      </c>
      <c r="C89" s="25">
        <v>393.33898104807497</v>
      </c>
      <c r="D89" s="25">
        <v>2550.7539187204602</v>
      </c>
      <c r="E89" s="25">
        <v>10203.015674881841</v>
      </c>
      <c r="F89" s="25" t="s">
        <v>87</v>
      </c>
      <c r="G89" s="25" t="s">
        <v>87</v>
      </c>
      <c r="H89" s="20">
        <v>194.80619304898744</v>
      </c>
      <c r="I89" s="20">
        <v>262.5579590000001</v>
      </c>
      <c r="J89" s="25" t="s">
        <v>87</v>
      </c>
      <c r="K89" s="25" t="s">
        <v>87</v>
      </c>
      <c r="L89" s="56" t="s">
        <v>94</v>
      </c>
      <c r="M89" s="10"/>
      <c r="N89" s="36" t="s">
        <v>88</v>
      </c>
      <c r="O89" s="36" t="s">
        <v>88</v>
      </c>
    </row>
    <row r="90" spans="1:15" s="1" customFormat="1" ht="29.1" customHeight="1">
      <c r="A90" s="3">
        <f t="shared" si="3"/>
        <v>2033</v>
      </c>
      <c r="B90" s="25">
        <v>2260.4640344210661</v>
      </c>
      <c r="C90" s="25">
        <v>405.76090398529084</v>
      </c>
      <c r="D90" s="25">
        <v>2729.1435741271566</v>
      </c>
      <c r="E90" s="25">
        <v>10916.574296508627</v>
      </c>
      <c r="F90" s="25" t="s">
        <v>87</v>
      </c>
      <c r="G90" s="25" t="s">
        <v>87</v>
      </c>
      <c r="H90" s="20">
        <v>208.7260178080731</v>
      </c>
      <c r="I90" s="20">
        <v>262.5579590000001</v>
      </c>
      <c r="J90" s="25" t="s">
        <v>87</v>
      </c>
      <c r="K90" s="25" t="s">
        <v>87</v>
      </c>
      <c r="L90" s="56"/>
      <c r="M90" s="10"/>
      <c r="N90" s="36" t="s">
        <v>88</v>
      </c>
      <c r="O90" s="36" t="s">
        <v>88</v>
      </c>
    </row>
    <row r="91" spans="1:15" s="1" customFormat="1" ht="29.1" customHeight="1">
      <c r="A91" s="3">
        <f t="shared" si="3"/>
        <v>2034</v>
      </c>
      <c r="B91" s="25">
        <v>2235.2085943838906</v>
      </c>
      <c r="C91" s="25">
        <v>411.97338168724491</v>
      </c>
      <c r="D91" s="25">
        <v>2734.6924059728672</v>
      </c>
      <c r="E91" s="25">
        <v>10938.769623891469</v>
      </c>
      <c r="F91" s="25" t="s">
        <v>87</v>
      </c>
      <c r="G91" s="25" t="s">
        <v>87</v>
      </c>
      <c r="H91" s="20">
        <v>222.28554880266449</v>
      </c>
      <c r="I91" s="20">
        <v>262.5579590000001</v>
      </c>
      <c r="J91" s="25" t="s">
        <v>87</v>
      </c>
      <c r="K91" s="25" t="s">
        <v>87</v>
      </c>
      <c r="L91" s="56"/>
      <c r="M91" s="10"/>
      <c r="N91" s="36" t="s">
        <v>88</v>
      </c>
      <c r="O91" s="36" t="s">
        <v>88</v>
      </c>
    </row>
    <row r="92" spans="1:15" s="1" customFormat="1" ht="29.1" customHeight="1">
      <c r="A92" s="3">
        <f t="shared" si="3"/>
        <v>2035</v>
      </c>
      <c r="B92" s="25">
        <v>2240.8872485871302</v>
      </c>
      <c r="C92" s="25">
        <v>443.46359297618494</v>
      </c>
      <c r="D92" s="25">
        <v>2741.3611402497827</v>
      </c>
      <c r="E92" s="25">
        <v>10965.444560999131</v>
      </c>
      <c r="F92" s="25" t="s">
        <v>87</v>
      </c>
      <c r="G92" s="25" t="s">
        <v>87</v>
      </c>
      <c r="H92" s="20">
        <v>234.02375295442823</v>
      </c>
      <c r="I92" s="20">
        <v>266.12077500000009</v>
      </c>
      <c r="J92" s="25" t="s">
        <v>87</v>
      </c>
      <c r="K92" s="25" t="s">
        <v>87</v>
      </c>
      <c r="L92" s="56"/>
      <c r="M92" s="10"/>
      <c r="N92" s="36" t="s">
        <v>88</v>
      </c>
      <c r="O92" s="36" t="s">
        <v>88</v>
      </c>
    </row>
    <row r="93" spans="1:15" s="1" customFormat="1" ht="29.1" customHeight="1">
      <c r="A93" s="3">
        <f t="shared" si="3"/>
        <v>2036</v>
      </c>
      <c r="B93" s="25">
        <v>2192.9399466165628</v>
      </c>
      <c r="C93" s="25">
        <v>497.17912617817427</v>
      </c>
      <c r="D93" s="25">
        <v>2741.8034450004443</v>
      </c>
      <c r="E93" s="25">
        <v>10967.213780001777</v>
      </c>
      <c r="F93" s="25" t="s">
        <v>87</v>
      </c>
      <c r="G93" s="25" t="s">
        <v>87</v>
      </c>
      <c r="H93" s="20">
        <v>243.8355222250855</v>
      </c>
      <c r="I93" s="20">
        <v>266.12684600000006</v>
      </c>
      <c r="J93" s="25" t="s">
        <v>87</v>
      </c>
      <c r="K93" s="25" t="s">
        <v>87</v>
      </c>
      <c r="L93" s="56" t="s">
        <v>95</v>
      </c>
      <c r="M93" s="10"/>
      <c r="N93" s="36" t="s">
        <v>88</v>
      </c>
      <c r="O93" s="36" t="s">
        <v>88</v>
      </c>
    </row>
    <row r="94" spans="1:15" s="1" customFormat="1" ht="29.1" customHeight="1">
      <c r="A94" s="3">
        <f t="shared" si="3"/>
        <v>2037</v>
      </c>
      <c r="B94" s="25">
        <v>2278.2754935799721</v>
      </c>
      <c r="C94" s="25">
        <v>485.79869255152556</v>
      </c>
      <c r="D94" s="25">
        <v>2922.5562084619073</v>
      </c>
      <c r="E94" s="25">
        <v>11690.224833847629</v>
      </c>
      <c r="F94" s="25" t="s">
        <v>87</v>
      </c>
      <c r="G94" s="25" t="s">
        <v>87</v>
      </c>
      <c r="H94" s="20">
        <v>256.32382264040172</v>
      </c>
      <c r="I94" s="20">
        <v>266.13414900000009</v>
      </c>
      <c r="J94" s="25" t="s">
        <v>87</v>
      </c>
      <c r="K94" s="25" t="s">
        <v>87</v>
      </c>
      <c r="L94" s="56" t="s">
        <v>96</v>
      </c>
      <c r="M94" s="10"/>
      <c r="N94" s="36" t="s">
        <v>88</v>
      </c>
      <c r="O94" s="36" t="s">
        <v>88</v>
      </c>
    </row>
    <row r="95" spans="1:15" s="1" customFormat="1" ht="29.1" customHeight="1">
      <c r="A95" s="3">
        <f t="shared" si="3"/>
        <v>2038</v>
      </c>
      <c r="B95" s="20">
        <v>2274.5721606487823</v>
      </c>
      <c r="C95" s="20">
        <v>493.00351577397896</v>
      </c>
      <c r="D95" s="20">
        <v>2924.6684845170435</v>
      </c>
      <c r="E95" s="20">
        <v>11698.673938068174</v>
      </c>
      <c r="F95" s="25" t="s">
        <v>87</v>
      </c>
      <c r="G95" s="25" t="s">
        <v>87</v>
      </c>
      <c r="H95" s="20">
        <v>266.08381257841643</v>
      </c>
      <c r="I95" s="20">
        <v>323.40079700000001</v>
      </c>
      <c r="J95" s="25" t="s">
        <v>87</v>
      </c>
      <c r="K95" s="25" t="s">
        <v>87</v>
      </c>
      <c r="L95" s="56"/>
      <c r="M95" s="10"/>
      <c r="N95" s="36" t="s">
        <v>88</v>
      </c>
      <c r="O95" s="36" t="s">
        <v>88</v>
      </c>
    </row>
    <row r="96" spans="1:15" s="1" customFormat="1" ht="29.1" customHeight="1">
      <c r="A96" s="3">
        <f t="shared" si="3"/>
        <v>2039</v>
      </c>
      <c r="B96" s="20">
        <v>2266.891702397792</v>
      </c>
      <c r="C96" s="20">
        <v>494.00310614311974</v>
      </c>
      <c r="D96" s="20">
        <v>2925.7187839885787</v>
      </c>
      <c r="E96" s="20">
        <v>11702.875135954315</v>
      </c>
      <c r="F96" s="25" t="s">
        <v>87</v>
      </c>
      <c r="G96" s="25" t="s">
        <v>87</v>
      </c>
      <c r="H96" s="20">
        <v>275.54287734566674</v>
      </c>
      <c r="I96" s="20">
        <v>326.651749</v>
      </c>
      <c r="J96" s="25" t="s">
        <v>87</v>
      </c>
      <c r="K96" s="25" t="s">
        <v>87</v>
      </c>
      <c r="L96" s="56" t="s">
        <v>97</v>
      </c>
      <c r="M96" s="10"/>
      <c r="N96" s="36" t="s">
        <v>88</v>
      </c>
      <c r="O96" s="36" t="s">
        <v>88</v>
      </c>
    </row>
    <row r="97" spans="1:15" s="1" customFormat="1" ht="29.1" customHeight="1">
      <c r="A97" s="3">
        <f t="shared" si="3"/>
        <v>2040</v>
      </c>
      <c r="B97" s="20">
        <v>2239.5592918690872</v>
      </c>
      <c r="C97" s="20">
        <v>505.38919689399023</v>
      </c>
      <c r="D97" s="20">
        <v>2925.2512185739311</v>
      </c>
      <c r="E97" s="20">
        <v>11701.004874295724</v>
      </c>
      <c r="F97" s="25" t="s">
        <v>87</v>
      </c>
      <c r="G97" s="25" t="s">
        <v>87</v>
      </c>
      <c r="H97" s="20">
        <v>283.98421045278229</v>
      </c>
      <c r="I97" s="20">
        <v>329.642854</v>
      </c>
      <c r="J97" s="25" t="s">
        <v>87</v>
      </c>
      <c r="K97" s="25" t="s">
        <v>87</v>
      </c>
      <c r="L97" s="56"/>
      <c r="M97" s="10"/>
      <c r="N97" s="36" t="s">
        <v>88</v>
      </c>
      <c r="O97" s="36" t="s">
        <v>88</v>
      </c>
    </row>
    <row r="98" spans="1:15" s="1" customFormat="1" ht="29.1" customHeight="1">
      <c r="A98" s="3">
        <f t="shared" si="3"/>
        <v>2041</v>
      </c>
      <c r="B98" s="20">
        <v>2239.2088775959473</v>
      </c>
      <c r="C98" s="20">
        <v>510.37463969524265</v>
      </c>
      <c r="D98" s="20">
        <v>2924.5486738853651</v>
      </c>
      <c r="E98" s="20">
        <v>11698.194695541461</v>
      </c>
      <c r="F98" s="25" t="s">
        <v>87</v>
      </c>
      <c r="G98" s="25" t="s">
        <v>87</v>
      </c>
      <c r="H98" s="20">
        <v>291.21355066704666</v>
      </c>
      <c r="I98" s="20">
        <v>329.642854</v>
      </c>
      <c r="J98" s="25" t="s">
        <v>87</v>
      </c>
      <c r="K98" s="25" t="s">
        <v>87</v>
      </c>
      <c r="L98" s="56"/>
      <c r="M98" s="10"/>
      <c r="N98" s="36" t="s">
        <v>88</v>
      </c>
      <c r="O98" s="36" t="s">
        <v>88</v>
      </c>
    </row>
    <row r="99" spans="1:15" s="1" customFormat="1" ht="29.1" customHeight="1">
      <c r="A99" s="3">
        <f t="shared" si="3"/>
        <v>2042</v>
      </c>
      <c r="B99" s="20">
        <v>2289.745666088998</v>
      </c>
      <c r="C99" s="20">
        <v>512.06969613953515</v>
      </c>
      <c r="D99" s="20">
        <v>2925.0467902412297</v>
      </c>
      <c r="E99" s="20">
        <v>11700.187160964919</v>
      </c>
      <c r="F99" s="25" t="s">
        <v>87</v>
      </c>
      <c r="G99" s="25" t="s">
        <v>87</v>
      </c>
      <c r="H99" s="20">
        <v>298.62495538472302</v>
      </c>
      <c r="I99" s="20">
        <v>329.642854</v>
      </c>
      <c r="J99" s="25" t="s">
        <v>87</v>
      </c>
      <c r="K99" s="25" t="s">
        <v>87</v>
      </c>
      <c r="L99" s="56"/>
      <c r="M99" s="10"/>
      <c r="N99" s="36" t="s">
        <v>88</v>
      </c>
      <c r="O99" s="36" t="s">
        <v>88</v>
      </c>
    </row>
    <row r="100" spans="1:15" s="1" customFormat="1">
      <c r="A100" s="3"/>
      <c r="B100" s="3"/>
      <c r="C100" s="3"/>
      <c r="D100" s="3"/>
      <c r="E100" s="3"/>
      <c r="F100" s="3"/>
      <c r="G100" s="3"/>
      <c r="H100" s="3"/>
      <c r="I100" s="3"/>
      <c r="J100" s="3"/>
      <c r="K100" s="3"/>
      <c r="L100" s="3"/>
      <c r="M100" s="3"/>
      <c r="N100" s="3"/>
      <c r="O100" s="3"/>
    </row>
    <row r="101" spans="1:15" s="1" customFormat="1">
      <c r="A101" s="3">
        <f>A77+1</f>
        <v>5</v>
      </c>
      <c r="B101" s="49" t="str">
        <f ca="1">OFFSET(Portfolios!$B$8,A101,0)</f>
        <v>CBRE Scenario-Pathway 1</v>
      </c>
      <c r="C101" s="54"/>
      <c r="D101" s="54"/>
      <c r="E101" s="54"/>
      <c r="F101" s="54"/>
      <c r="G101" s="50"/>
      <c r="H101" s="54"/>
      <c r="I101" s="54"/>
      <c r="J101" s="54"/>
      <c r="K101" s="54"/>
      <c r="L101" s="54"/>
      <c r="M101" s="54"/>
      <c r="N101" s="54"/>
      <c r="O101" s="54"/>
    </row>
    <row r="102" spans="1:15" s="1" customFormat="1" ht="30" customHeight="1">
      <c r="A102" s="3"/>
      <c r="B102" s="54" t="s">
        <v>75</v>
      </c>
      <c r="C102" s="54" t="s">
        <v>75</v>
      </c>
      <c r="D102" s="54" t="s">
        <v>76</v>
      </c>
      <c r="E102" s="54" t="s">
        <v>77</v>
      </c>
      <c r="F102" s="54" t="s">
        <v>76</v>
      </c>
      <c r="G102" s="54" t="s">
        <v>77</v>
      </c>
      <c r="H102" s="54"/>
      <c r="I102" s="54"/>
      <c r="J102" s="55" t="s">
        <v>78</v>
      </c>
      <c r="K102" s="55" t="s">
        <v>78</v>
      </c>
      <c r="L102" s="54"/>
      <c r="M102" s="54"/>
      <c r="N102" s="54"/>
      <c r="O102" s="54"/>
    </row>
    <row r="103" spans="1:15" s="1" customFormat="1" ht="27" customHeight="1">
      <c r="A103" s="51" t="s">
        <v>5</v>
      </c>
      <c r="B103" s="54" t="s">
        <v>79</v>
      </c>
      <c r="C103" s="54" t="s">
        <v>80</v>
      </c>
      <c r="D103" s="54" t="s">
        <v>79</v>
      </c>
      <c r="E103" s="54" t="s">
        <v>79</v>
      </c>
      <c r="F103" s="54" t="s">
        <v>80</v>
      </c>
      <c r="G103" s="54" t="s">
        <v>80</v>
      </c>
      <c r="H103" s="57" t="s">
        <v>81</v>
      </c>
      <c r="I103" s="57" t="s">
        <v>82</v>
      </c>
      <c r="J103" s="54" t="s">
        <v>79</v>
      </c>
      <c r="K103" s="54" t="s">
        <v>80</v>
      </c>
      <c r="L103" s="54" t="s">
        <v>83</v>
      </c>
      <c r="M103" s="54" t="s">
        <v>84</v>
      </c>
      <c r="N103" s="54" t="s">
        <v>85</v>
      </c>
      <c r="O103" s="54" t="s">
        <v>86</v>
      </c>
    </row>
    <row r="104" spans="1:15" s="1" customFormat="1" ht="29.1" customHeight="1">
      <c r="A104" s="3">
        <f>A80</f>
        <v>2023</v>
      </c>
      <c r="B104" s="25">
        <v>135.57381768254538</v>
      </c>
      <c r="C104" s="25">
        <v>532.71325683124417</v>
      </c>
      <c r="D104" s="52">
        <v>0.3389310739157313</v>
      </c>
      <c r="E104" s="52">
        <v>1.3557242956629252</v>
      </c>
      <c r="F104" s="25" t="s">
        <v>87</v>
      </c>
      <c r="G104" s="25" t="s">
        <v>87</v>
      </c>
      <c r="H104" s="20">
        <v>33.166623942400683</v>
      </c>
      <c r="I104" s="20">
        <v>48.25</v>
      </c>
      <c r="J104" s="25">
        <v>0</v>
      </c>
      <c r="K104" s="25" t="s">
        <v>87</v>
      </c>
      <c r="L104" s="56"/>
      <c r="M104" s="10"/>
      <c r="N104" s="36" t="s">
        <v>88</v>
      </c>
      <c r="O104" s="36" t="s">
        <v>88</v>
      </c>
    </row>
    <row r="105" spans="1:15" s="1" customFormat="1" ht="29.1" customHeight="1">
      <c r="A105" s="3">
        <f>A104+1</f>
        <v>2024</v>
      </c>
      <c r="B105" s="25">
        <v>158.65306316587953</v>
      </c>
      <c r="C105" s="25">
        <v>557.91424847078542</v>
      </c>
      <c r="D105" s="52">
        <v>0.35876757627141875</v>
      </c>
      <c r="E105" s="52">
        <v>1.435070305085675</v>
      </c>
      <c r="F105" s="25" t="s">
        <v>87</v>
      </c>
      <c r="G105" s="25" t="s">
        <v>87</v>
      </c>
      <c r="H105" s="20">
        <v>54.355272638468783</v>
      </c>
      <c r="I105" s="20">
        <v>53.069016625000003</v>
      </c>
      <c r="J105" s="25">
        <v>5.8301670842281723</v>
      </c>
      <c r="K105" s="25" t="s">
        <v>87</v>
      </c>
      <c r="L105" s="56"/>
      <c r="M105" s="10"/>
      <c r="N105" s="36" t="s">
        <v>88</v>
      </c>
      <c r="O105" s="36" t="s">
        <v>88</v>
      </c>
    </row>
    <row r="106" spans="1:15" s="1" customFormat="1" ht="29.1" customHeight="1">
      <c r="A106" s="3">
        <f t="shared" ref="A106:A123" si="4">A105+1</f>
        <v>2025</v>
      </c>
      <c r="B106" s="25">
        <v>534.7622255451065</v>
      </c>
      <c r="C106" s="25">
        <v>574.83288355783134</v>
      </c>
      <c r="D106" s="25">
        <v>251.90513733368823</v>
      </c>
      <c r="E106" s="25">
        <v>1007.6205493347529</v>
      </c>
      <c r="F106" s="25" t="s">
        <v>87</v>
      </c>
      <c r="G106" s="25" t="s">
        <v>87</v>
      </c>
      <c r="H106" s="20">
        <v>77.394482043017049</v>
      </c>
      <c r="I106" s="20">
        <v>72.107476625000004</v>
      </c>
      <c r="J106" s="25">
        <v>11.705065099367614</v>
      </c>
      <c r="K106" s="25" t="s">
        <v>87</v>
      </c>
      <c r="L106" s="56" t="s">
        <v>89</v>
      </c>
      <c r="M106" s="10"/>
      <c r="N106" s="36" t="s">
        <v>88</v>
      </c>
      <c r="O106" s="36" t="s">
        <v>88</v>
      </c>
    </row>
    <row r="107" spans="1:15" s="1" customFormat="1" ht="29.1" customHeight="1">
      <c r="A107" s="3">
        <f t="shared" si="4"/>
        <v>2026</v>
      </c>
      <c r="B107" s="25">
        <v>761.8503298021667</v>
      </c>
      <c r="C107" s="25">
        <v>571.49545861739193</v>
      </c>
      <c r="D107" s="25">
        <v>1111.7776973024179</v>
      </c>
      <c r="E107" s="25">
        <v>4447.1107892096716</v>
      </c>
      <c r="F107" s="25" t="s">
        <v>87</v>
      </c>
      <c r="G107" s="25" t="s">
        <v>87</v>
      </c>
      <c r="H107" s="20">
        <v>96.051948213791121</v>
      </c>
      <c r="I107" s="20">
        <v>85.754109124999985</v>
      </c>
      <c r="J107" s="25">
        <v>17.557597649034197</v>
      </c>
      <c r="K107" s="25" t="s">
        <v>87</v>
      </c>
      <c r="L107" s="56"/>
      <c r="M107" s="10"/>
      <c r="N107" s="36" t="s">
        <v>88</v>
      </c>
      <c r="O107" s="36" t="s">
        <v>88</v>
      </c>
    </row>
    <row r="108" spans="1:15" s="1" customFormat="1" ht="29.1" customHeight="1">
      <c r="A108" s="3">
        <f t="shared" si="4"/>
        <v>2027</v>
      </c>
      <c r="B108" s="25">
        <v>855.69890267973324</v>
      </c>
      <c r="C108" s="25">
        <v>589.34840093676803</v>
      </c>
      <c r="D108" s="25">
        <v>1339.246535492289</v>
      </c>
      <c r="E108" s="25">
        <v>5356.9861419691561</v>
      </c>
      <c r="F108" s="25" t="s">
        <v>87</v>
      </c>
      <c r="G108" s="25" t="s">
        <v>87</v>
      </c>
      <c r="H108" s="20">
        <v>114.95675832062332</v>
      </c>
      <c r="I108" s="20">
        <v>102.37534432000001</v>
      </c>
      <c r="J108" s="25">
        <v>32.385275138341427</v>
      </c>
      <c r="K108" s="25" t="s">
        <v>87</v>
      </c>
      <c r="L108" s="56" t="s">
        <v>90</v>
      </c>
      <c r="M108" s="10"/>
      <c r="N108" s="36" t="s">
        <v>88</v>
      </c>
      <c r="O108" s="36" t="s">
        <v>88</v>
      </c>
    </row>
    <row r="109" spans="1:15" s="1" customFormat="1" ht="29.1" customHeight="1">
      <c r="A109" s="3">
        <f t="shared" si="4"/>
        <v>2028</v>
      </c>
      <c r="B109" s="25">
        <v>1111.0108390600876</v>
      </c>
      <c r="C109" s="25">
        <v>604.83073606308631</v>
      </c>
      <c r="D109" s="25">
        <v>1974.5911672107061</v>
      </c>
      <c r="E109" s="25">
        <v>7898.3646688428244</v>
      </c>
      <c r="F109" s="25" t="s">
        <v>87</v>
      </c>
      <c r="G109" s="25" t="s">
        <v>87</v>
      </c>
      <c r="H109" s="20">
        <v>132.9437271317704</v>
      </c>
      <c r="I109" s="20">
        <v>112.50968837499998</v>
      </c>
      <c r="J109" s="25">
        <v>32.269628389598239</v>
      </c>
      <c r="K109" s="25" t="s">
        <v>87</v>
      </c>
      <c r="L109" s="56" t="s">
        <v>91</v>
      </c>
      <c r="M109" s="10"/>
      <c r="N109" s="36" t="s">
        <v>88</v>
      </c>
      <c r="O109" s="36" t="s">
        <v>88</v>
      </c>
    </row>
    <row r="110" spans="1:15" s="1" customFormat="1" ht="29.1" customHeight="1">
      <c r="A110" s="3">
        <f t="shared" si="4"/>
        <v>2029</v>
      </c>
      <c r="B110" s="25">
        <v>1430.1060297776976</v>
      </c>
      <c r="C110" s="25">
        <v>573.75778402503613</v>
      </c>
      <c r="D110" s="25">
        <v>2360.1536247398058</v>
      </c>
      <c r="E110" s="25">
        <v>9440.6144989592231</v>
      </c>
      <c r="F110" s="25" t="s">
        <v>87</v>
      </c>
      <c r="G110" s="25" t="s">
        <v>87</v>
      </c>
      <c r="H110" s="20">
        <v>150.05595849522621</v>
      </c>
      <c r="I110" s="20">
        <v>115.93196825000001</v>
      </c>
      <c r="J110" s="25">
        <v>32.385275138341427</v>
      </c>
      <c r="K110" s="25" t="s">
        <v>87</v>
      </c>
      <c r="L110" s="56" t="s">
        <v>92</v>
      </c>
      <c r="M110" s="10"/>
      <c r="N110" s="36" t="s">
        <v>88</v>
      </c>
      <c r="O110" s="36" t="s">
        <v>88</v>
      </c>
    </row>
    <row r="111" spans="1:15" s="1" customFormat="1" ht="29.1" customHeight="1">
      <c r="A111" s="3">
        <f t="shared" si="4"/>
        <v>2030</v>
      </c>
      <c r="B111" s="25">
        <v>1600.3421202500192</v>
      </c>
      <c r="C111" s="25">
        <v>566.87906198529367</v>
      </c>
      <c r="D111" s="25">
        <v>2431.6889909455931</v>
      </c>
      <c r="E111" s="25">
        <v>9726.7559637823724</v>
      </c>
      <c r="F111" s="25" t="s">
        <v>87</v>
      </c>
      <c r="G111" s="25" t="s">
        <v>87</v>
      </c>
      <c r="H111" s="20">
        <v>166.35673830353488</v>
      </c>
      <c r="I111" s="20">
        <v>117.87075112500001</v>
      </c>
      <c r="J111" s="25">
        <v>32.385275138341427</v>
      </c>
      <c r="K111" s="25" t="s">
        <v>87</v>
      </c>
      <c r="L111" s="56"/>
      <c r="M111" s="10"/>
      <c r="N111" s="36" t="s">
        <v>88</v>
      </c>
      <c r="O111" s="36" t="s">
        <v>88</v>
      </c>
    </row>
    <row r="112" spans="1:15" s="1" customFormat="1" ht="29.1" customHeight="1">
      <c r="A112" s="3">
        <f t="shared" si="4"/>
        <v>2031</v>
      </c>
      <c r="B112" s="25">
        <v>1626.7942910351378</v>
      </c>
      <c r="C112" s="25">
        <v>555.64674097455213</v>
      </c>
      <c r="D112" s="25">
        <v>2460.0415585102487</v>
      </c>
      <c r="E112" s="25">
        <v>9840.1662340409948</v>
      </c>
      <c r="F112" s="25" t="s">
        <v>87</v>
      </c>
      <c r="G112" s="25" t="s">
        <v>87</v>
      </c>
      <c r="H112" s="20">
        <v>183.11518202492596</v>
      </c>
      <c r="I112" s="20">
        <v>120.61566825000001</v>
      </c>
      <c r="J112" s="25">
        <v>32.385275138341427</v>
      </c>
      <c r="K112" s="25" t="s">
        <v>87</v>
      </c>
      <c r="L112" s="56" t="s">
        <v>93</v>
      </c>
      <c r="M112" s="10"/>
      <c r="N112" s="36" t="s">
        <v>88</v>
      </c>
      <c r="O112" s="36" t="s">
        <v>88</v>
      </c>
    </row>
    <row r="113" spans="1:15" s="1" customFormat="1" ht="29.1" customHeight="1">
      <c r="A113" s="3">
        <f t="shared" si="4"/>
        <v>2032</v>
      </c>
      <c r="B113" s="25">
        <v>2274.9642092896793</v>
      </c>
      <c r="C113" s="25">
        <v>389.92348852065811</v>
      </c>
      <c r="D113" s="25">
        <v>2550.7539187204602</v>
      </c>
      <c r="E113" s="25">
        <v>10203.015674881841</v>
      </c>
      <c r="F113" s="25" t="s">
        <v>87</v>
      </c>
      <c r="G113" s="25" t="s">
        <v>87</v>
      </c>
      <c r="H113" s="20">
        <v>194.80619304898744</v>
      </c>
      <c r="I113" s="20">
        <v>120.61566825000001</v>
      </c>
      <c r="J113" s="25">
        <v>32.269628389598239</v>
      </c>
      <c r="K113" s="25" t="s">
        <v>87</v>
      </c>
      <c r="L113" s="56" t="s">
        <v>94</v>
      </c>
      <c r="M113" s="10"/>
      <c r="N113" s="36" t="s">
        <v>88</v>
      </c>
      <c r="O113" s="36" t="s">
        <v>88</v>
      </c>
    </row>
    <row r="114" spans="1:15" s="1" customFormat="1" ht="29.1" customHeight="1">
      <c r="A114" s="3">
        <f t="shared" si="4"/>
        <v>2033</v>
      </c>
      <c r="B114" s="25">
        <v>2479.4246907364495</v>
      </c>
      <c r="C114" s="25">
        <v>401.6854686021257</v>
      </c>
      <c r="D114" s="25">
        <v>2729.1435741271566</v>
      </c>
      <c r="E114" s="25">
        <v>10916.574296508627</v>
      </c>
      <c r="F114" s="25" t="s">
        <v>87</v>
      </c>
      <c r="G114" s="25" t="s">
        <v>87</v>
      </c>
      <c r="H114" s="20">
        <v>208.72601780807082</v>
      </c>
      <c r="I114" s="20">
        <v>120.61566825000001</v>
      </c>
      <c r="J114" s="25">
        <v>32.385275138341427</v>
      </c>
      <c r="K114" s="25" t="s">
        <v>87</v>
      </c>
      <c r="L114" s="56"/>
      <c r="M114" s="10"/>
      <c r="N114" s="36" t="s">
        <v>88</v>
      </c>
      <c r="O114" s="36" t="s">
        <v>88</v>
      </c>
    </row>
    <row r="115" spans="1:15" s="1" customFormat="1" ht="29.1" customHeight="1">
      <c r="A115" s="3">
        <f t="shared" si="4"/>
        <v>2034</v>
      </c>
      <c r="B115" s="25">
        <v>2455.8371677173986</v>
      </c>
      <c r="C115" s="25">
        <v>404.73931117081247</v>
      </c>
      <c r="D115" s="25">
        <v>2734.6924059728672</v>
      </c>
      <c r="E115" s="25">
        <v>10938.769623891469</v>
      </c>
      <c r="F115" s="25" t="s">
        <v>87</v>
      </c>
      <c r="G115" s="25" t="s">
        <v>87</v>
      </c>
      <c r="H115" s="20">
        <v>222.28554880266449</v>
      </c>
      <c r="I115" s="20">
        <v>120.61566825000001</v>
      </c>
      <c r="J115" s="25">
        <v>32.385275138341427</v>
      </c>
      <c r="K115" s="25" t="s">
        <v>87</v>
      </c>
      <c r="L115" s="56"/>
      <c r="M115" s="10"/>
      <c r="N115" s="36" t="s">
        <v>88</v>
      </c>
      <c r="O115" s="36" t="s">
        <v>88</v>
      </c>
    </row>
    <row r="116" spans="1:15" s="1" customFormat="1" ht="29.1" customHeight="1">
      <c r="A116" s="3">
        <f t="shared" si="4"/>
        <v>2035</v>
      </c>
      <c r="B116" s="25">
        <v>2463.9406560779571</v>
      </c>
      <c r="C116" s="25">
        <v>437.37423343488916</v>
      </c>
      <c r="D116" s="25">
        <v>2741.3611402497827</v>
      </c>
      <c r="E116" s="25">
        <v>10965.444560999131</v>
      </c>
      <c r="F116" s="25" t="s">
        <v>87</v>
      </c>
      <c r="G116" s="25" t="s">
        <v>87</v>
      </c>
      <c r="H116" s="20">
        <v>234.02375295442593</v>
      </c>
      <c r="I116" s="20">
        <v>121.47932675000001</v>
      </c>
      <c r="J116" s="25">
        <v>32.385275138341427</v>
      </c>
      <c r="K116" s="25" t="s">
        <v>87</v>
      </c>
      <c r="L116" s="56"/>
      <c r="M116" s="10"/>
      <c r="N116" s="36" t="s">
        <v>88</v>
      </c>
      <c r="O116" s="36" t="s">
        <v>88</v>
      </c>
    </row>
    <row r="117" spans="1:15" s="1" customFormat="1" ht="29.1" customHeight="1">
      <c r="A117" s="3">
        <f t="shared" si="4"/>
        <v>2036</v>
      </c>
      <c r="B117" s="25">
        <v>2419.4678254992923</v>
      </c>
      <c r="C117" s="25">
        <v>493.20849781832817</v>
      </c>
      <c r="D117" s="25">
        <v>2741.8034450004443</v>
      </c>
      <c r="E117" s="25">
        <v>10967.213780001777</v>
      </c>
      <c r="F117" s="25" t="s">
        <v>87</v>
      </c>
      <c r="G117" s="25" t="s">
        <v>87</v>
      </c>
      <c r="H117" s="20">
        <v>243.8355222250855</v>
      </c>
      <c r="I117" s="20">
        <v>121.48010587500002</v>
      </c>
      <c r="J117" s="25">
        <v>32.269628389598239</v>
      </c>
      <c r="K117" s="25" t="s">
        <v>87</v>
      </c>
      <c r="L117" s="56" t="s">
        <v>95</v>
      </c>
      <c r="M117" s="10"/>
      <c r="N117" s="36" t="s">
        <v>88</v>
      </c>
      <c r="O117" s="36" t="s">
        <v>88</v>
      </c>
    </row>
    <row r="118" spans="1:15" s="1" customFormat="1" ht="29.1" customHeight="1">
      <c r="A118" s="3">
        <f t="shared" si="4"/>
        <v>2037</v>
      </c>
      <c r="B118" s="25">
        <v>2513.6872422769266</v>
      </c>
      <c r="C118" s="25">
        <v>482.70148412164571</v>
      </c>
      <c r="D118" s="25">
        <v>2922.5562084619073</v>
      </c>
      <c r="E118" s="25">
        <v>11690.224833847629</v>
      </c>
      <c r="F118" s="25" t="s">
        <v>87</v>
      </c>
      <c r="G118" s="25" t="s">
        <v>87</v>
      </c>
      <c r="H118" s="20">
        <v>256.32382264040172</v>
      </c>
      <c r="I118" s="20">
        <v>121.48101875000002</v>
      </c>
      <c r="J118" s="25">
        <v>32.385275138341427</v>
      </c>
      <c r="K118" s="25" t="s">
        <v>87</v>
      </c>
      <c r="L118" s="56" t="s">
        <v>96</v>
      </c>
      <c r="M118" s="10"/>
      <c r="N118" s="36" t="s">
        <v>88</v>
      </c>
      <c r="O118" s="36" t="s">
        <v>88</v>
      </c>
    </row>
    <row r="119" spans="1:15" s="1" customFormat="1" ht="29.1" customHeight="1">
      <c r="A119" s="3">
        <f t="shared" si="4"/>
        <v>2038</v>
      </c>
      <c r="B119" s="20">
        <v>2510.557817027915</v>
      </c>
      <c r="C119" s="20">
        <v>488.49737613331052</v>
      </c>
      <c r="D119" s="20">
        <v>2924.6684845170435</v>
      </c>
      <c r="E119" s="20">
        <v>11698.673938068174</v>
      </c>
      <c r="F119" s="25" t="s">
        <v>87</v>
      </c>
      <c r="G119" s="25" t="s">
        <v>87</v>
      </c>
      <c r="H119" s="20">
        <v>266.08381257841643</v>
      </c>
      <c r="I119" s="20">
        <v>150.56227349999998</v>
      </c>
      <c r="J119" s="25">
        <v>32.385275138341427</v>
      </c>
      <c r="K119" s="25" t="s">
        <v>87</v>
      </c>
      <c r="L119" s="56"/>
      <c r="M119" s="10"/>
      <c r="N119" s="36" t="s">
        <v>88</v>
      </c>
      <c r="O119" s="36" t="s">
        <v>88</v>
      </c>
    </row>
    <row r="120" spans="1:15" s="1" customFormat="1" ht="29.1" customHeight="1">
      <c r="A120" s="3">
        <f t="shared" si="4"/>
        <v>2039</v>
      </c>
      <c r="B120" s="20">
        <v>2500.5536988450795</v>
      </c>
      <c r="C120" s="20">
        <v>489.17413839484448</v>
      </c>
      <c r="D120" s="20">
        <v>2925.7187839885787</v>
      </c>
      <c r="E120" s="20">
        <v>11702.875135954315</v>
      </c>
      <c r="F120" s="25" t="s">
        <v>87</v>
      </c>
      <c r="G120" s="25" t="s">
        <v>87</v>
      </c>
      <c r="H120" s="20">
        <v>275.54287734566674</v>
      </c>
      <c r="I120" s="20">
        <v>152.97456700000001</v>
      </c>
      <c r="J120" s="25">
        <v>32.385275138341427</v>
      </c>
      <c r="K120" s="25" t="s">
        <v>87</v>
      </c>
      <c r="L120" s="56" t="s">
        <v>97</v>
      </c>
      <c r="M120" s="10"/>
      <c r="N120" s="36" t="s">
        <v>88</v>
      </c>
      <c r="O120" s="36" t="s">
        <v>88</v>
      </c>
    </row>
    <row r="121" spans="1:15" s="1" customFormat="1" ht="29.1" customHeight="1">
      <c r="A121" s="3">
        <f t="shared" si="4"/>
        <v>2040</v>
      </c>
      <c r="B121" s="20">
        <v>2470.7110266322297</v>
      </c>
      <c r="C121" s="20">
        <v>501.34372043021523</v>
      </c>
      <c r="D121" s="20">
        <v>2925.2512185739311</v>
      </c>
      <c r="E121" s="20">
        <v>11701.004874295724</v>
      </c>
      <c r="F121" s="25" t="s">
        <v>87</v>
      </c>
      <c r="G121" s="25" t="s">
        <v>87</v>
      </c>
      <c r="H121" s="20">
        <v>283.98421045278229</v>
      </c>
      <c r="I121" s="20">
        <v>155.40115700000001</v>
      </c>
      <c r="J121" s="25">
        <v>32.269628389598239</v>
      </c>
      <c r="K121" s="25" t="s">
        <v>87</v>
      </c>
      <c r="L121" s="56"/>
      <c r="M121" s="10"/>
      <c r="N121" s="36" t="s">
        <v>88</v>
      </c>
      <c r="O121" s="36" t="s">
        <v>88</v>
      </c>
    </row>
    <row r="122" spans="1:15" s="1" customFormat="1" ht="29.1" customHeight="1">
      <c r="A122" s="3">
        <f t="shared" si="4"/>
        <v>2041</v>
      </c>
      <c r="B122" s="20">
        <v>2471.5018333238486</v>
      </c>
      <c r="C122" s="20">
        <v>506.0485965148514</v>
      </c>
      <c r="D122" s="20">
        <v>2924.5486738853651</v>
      </c>
      <c r="E122" s="20">
        <v>11698.194695541461</v>
      </c>
      <c r="F122" s="25" t="s">
        <v>87</v>
      </c>
      <c r="G122" s="25" t="s">
        <v>87</v>
      </c>
      <c r="H122" s="20">
        <v>291.21355066704547</v>
      </c>
      <c r="I122" s="20">
        <v>155.40115700000001</v>
      </c>
      <c r="J122" s="25">
        <v>32.385275138341427</v>
      </c>
      <c r="K122" s="25" t="s">
        <v>87</v>
      </c>
      <c r="L122" s="56"/>
      <c r="M122" s="10"/>
      <c r="N122" s="36" t="s">
        <v>88</v>
      </c>
      <c r="O122" s="36" t="s">
        <v>88</v>
      </c>
    </row>
    <row r="123" spans="1:15" s="1" customFormat="1" ht="29.1" customHeight="1">
      <c r="A123" s="3">
        <f t="shared" si="4"/>
        <v>2042</v>
      </c>
      <c r="B123" s="20">
        <v>2519.7702958865534</v>
      </c>
      <c r="C123" s="20">
        <v>508.07809041106367</v>
      </c>
      <c r="D123" s="20">
        <v>2925.0467902412297</v>
      </c>
      <c r="E123" s="20">
        <v>11700.187160964919</v>
      </c>
      <c r="F123" s="25" t="s">
        <v>87</v>
      </c>
      <c r="G123" s="25" t="s">
        <v>87</v>
      </c>
      <c r="H123" s="20">
        <v>298.62495538472302</v>
      </c>
      <c r="I123" s="20">
        <v>155.40115700000001</v>
      </c>
      <c r="J123" s="25">
        <v>32.385275138341427</v>
      </c>
      <c r="K123" s="25" t="s">
        <v>87</v>
      </c>
      <c r="L123" s="56"/>
      <c r="M123" s="10"/>
      <c r="N123" s="36" t="s">
        <v>88</v>
      </c>
      <c r="O123" s="36" t="s">
        <v>88</v>
      </c>
    </row>
    <row r="124" spans="1:15" s="1" customFormat="1">
      <c r="A124" s="3"/>
      <c r="B124" s="3"/>
      <c r="C124" s="3"/>
      <c r="D124" s="3"/>
      <c r="E124" s="3"/>
      <c r="F124" s="3"/>
      <c r="G124" s="3"/>
      <c r="H124" s="3"/>
      <c r="I124" s="3"/>
      <c r="J124" s="3"/>
      <c r="K124" s="3"/>
      <c r="L124" s="3"/>
      <c r="M124" s="3"/>
      <c r="N124" s="3"/>
      <c r="O124" s="3"/>
    </row>
    <row r="125" spans="1:15" s="1" customFormat="1">
      <c r="A125" s="3">
        <f>A101+1</f>
        <v>6</v>
      </c>
      <c r="B125" s="49" t="str">
        <f ca="1">OFFSET(Portfolios!$B$8,A125,0)</f>
        <v>CBRE Scenario-Pathway 2</v>
      </c>
      <c r="C125" s="54"/>
      <c r="D125" s="54"/>
      <c r="E125" s="54"/>
      <c r="F125" s="54"/>
      <c r="G125" s="50"/>
      <c r="H125" s="54"/>
      <c r="I125" s="54"/>
      <c r="J125" s="54"/>
      <c r="K125" s="54"/>
      <c r="L125" s="54"/>
      <c r="M125" s="54"/>
      <c r="N125" s="54"/>
      <c r="O125" s="54"/>
    </row>
    <row r="126" spans="1:15" s="1" customFormat="1" ht="30" customHeight="1">
      <c r="A126" s="3"/>
      <c r="B126" s="54" t="s">
        <v>75</v>
      </c>
      <c r="C126" s="54" t="s">
        <v>75</v>
      </c>
      <c r="D126" s="54" t="s">
        <v>76</v>
      </c>
      <c r="E126" s="54" t="s">
        <v>77</v>
      </c>
      <c r="F126" s="54" t="s">
        <v>76</v>
      </c>
      <c r="G126" s="54" t="s">
        <v>77</v>
      </c>
      <c r="H126" s="54"/>
      <c r="I126" s="54"/>
      <c r="J126" s="55" t="s">
        <v>98</v>
      </c>
      <c r="K126" s="55" t="s">
        <v>98</v>
      </c>
      <c r="L126" s="54"/>
      <c r="M126" s="54"/>
      <c r="N126" s="54"/>
      <c r="O126" s="54"/>
    </row>
    <row r="127" spans="1:15" s="1" customFormat="1" ht="27" customHeight="1">
      <c r="A127" s="51" t="s">
        <v>5</v>
      </c>
      <c r="B127" s="54" t="s">
        <v>79</v>
      </c>
      <c r="C127" s="54" t="s">
        <v>80</v>
      </c>
      <c r="D127" s="54" t="s">
        <v>79</v>
      </c>
      <c r="E127" s="54" t="s">
        <v>79</v>
      </c>
      <c r="F127" s="54" t="s">
        <v>80</v>
      </c>
      <c r="G127" s="54" t="s">
        <v>80</v>
      </c>
      <c r="H127" s="57" t="s">
        <v>81</v>
      </c>
      <c r="I127" s="57" t="s">
        <v>82</v>
      </c>
      <c r="J127" s="54" t="s">
        <v>79</v>
      </c>
      <c r="K127" s="54" t="s">
        <v>80</v>
      </c>
      <c r="L127" s="54" t="s">
        <v>83</v>
      </c>
      <c r="M127" s="54" t="s">
        <v>84</v>
      </c>
      <c r="N127" s="54" t="s">
        <v>85</v>
      </c>
      <c r="O127" s="54" t="s">
        <v>86</v>
      </c>
    </row>
    <row r="128" spans="1:15" s="1" customFormat="1" ht="29.1" customHeight="1">
      <c r="A128" s="3">
        <f>A104</f>
        <v>2023</v>
      </c>
      <c r="B128" s="25">
        <v>131.76264151734358</v>
      </c>
      <c r="C128" s="25">
        <v>514.2568972145524</v>
      </c>
      <c r="D128" s="52">
        <v>0.32718848312182147</v>
      </c>
      <c r="E128" s="52">
        <v>1.3087539324872859</v>
      </c>
      <c r="F128" s="25" t="s">
        <v>87</v>
      </c>
      <c r="G128" s="25" t="s">
        <v>87</v>
      </c>
      <c r="H128" s="20">
        <v>33.166623942400683</v>
      </c>
      <c r="I128" s="20">
        <v>20</v>
      </c>
      <c r="J128" s="25">
        <v>0</v>
      </c>
      <c r="K128" s="25" t="s">
        <v>87</v>
      </c>
      <c r="L128" s="56"/>
      <c r="M128" s="10"/>
      <c r="N128" s="36" t="s">
        <v>88</v>
      </c>
      <c r="O128" s="36" t="s">
        <v>88</v>
      </c>
    </row>
    <row r="129" spans="1:15" s="1" customFormat="1" ht="29.1" customHeight="1">
      <c r="A129" s="3">
        <f>A128+1</f>
        <v>2024</v>
      </c>
      <c r="B129" s="25">
        <v>148.5079623312696</v>
      </c>
      <c r="C129" s="25">
        <v>513.03544477599849</v>
      </c>
      <c r="D129" s="52">
        <v>0.32990819569156848</v>
      </c>
      <c r="E129" s="52">
        <v>1.3196327827662739</v>
      </c>
      <c r="F129" s="25" t="s">
        <v>87</v>
      </c>
      <c r="G129" s="25" t="s">
        <v>87</v>
      </c>
      <c r="H129" s="20">
        <v>54.355272638468783</v>
      </c>
      <c r="I129" s="20">
        <v>36.583553000000002</v>
      </c>
      <c r="J129" s="25">
        <v>5.8301670842281723</v>
      </c>
      <c r="K129" s="25" t="s">
        <v>87</v>
      </c>
      <c r="L129" s="56"/>
      <c r="M129" s="10"/>
      <c r="N129" s="36" t="s">
        <v>88</v>
      </c>
      <c r="O129" s="36" t="s">
        <v>88</v>
      </c>
    </row>
    <row r="130" spans="1:15" s="1" customFormat="1" ht="29.1" customHeight="1">
      <c r="A130" s="3">
        <f t="shared" ref="A130:A147" si="5">A129+1</f>
        <v>2025</v>
      </c>
      <c r="B130" s="25">
        <v>484.12284449635058</v>
      </c>
      <c r="C130" s="25">
        <v>516.19390988874363</v>
      </c>
      <c r="D130" s="25">
        <v>226.20817542052728</v>
      </c>
      <c r="E130" s="25">
        <v>904.83270168210913</v>
      </c>
      <c r="F130" s="25" t="s">
        <v>87</v>
      </c>
      <c r="G130" s="25" t="s">
        <v>87</v>
      </c>
      <c r="H130" s="20">
        <v>77.394482043017049</v>
      </c>
      <c r="I130" s="20">
        <v>107.115397</v>
      </c>
      <c r="J130" s="25">
        <v>11.705065099367614</v>
      </c>
      <c r="K130" s="25" t="s">
        <v>87</v>
      </c>
      <c r="L130" s="56" t="s">
        <v>89</v>
      </c>
      <c r="M130" s="10"/>
      <c r="N130" s="36" t="s">
        <v>88</v>
      </c>
      <c r="O130" s="36" t="s">
        <v>88</v>
      </c>
    </row>
    <row r="131" spans="1:15" s="1" customFormat="1" ht="29.1" customHeight="1">
      <c r="A131" s="3">
        <f t="shared" si="5"/>
        <v>2026</v>
      </c>
      <c r="B131" s="25">
        <v>758.61518921344168</v>
      </c>
      <c r="C131" s="25">
        <v>507.49233704120587</v>
      </c>
      <c r="D131" s="25">
        <v>1798.3736813647752</v>
      </c>
      <c r="E131" s="25">
        <v>7193.4947254591007</v>
      </c>
      <c r="F131" s="25" t="s">
        <v>87</v>
      </c>
      <c r="G131" s="25" t="s">
        <v>87</v>
      </c>
      <c r="H131" s="20">
        <v>96.051948213791121</v>
      </c>
      <c r="I131" s="20">
        <v>147.86188800000002</v>
      </c>
      <c r="J131" s="25">
        <v>17.557597649034197</v>
      </c>
      <c r="K131" s="25" t="s">
        <v>87</v>
      </c>
      <c r="L131" s="56"/>
      <c r="M131" s="10"/>
      <c r="N131" s="36" t="s">
        <v>88</v>
      </c>
      <c r="O131" s="36" t="s">
        <v>88</v>
      </c>
    </row>
    <row r="132" spans="1:15" s="1" customFormat="1" ht="29.1" customHeight="1">
      <c r="A132" s="3">
        <f t="shared" si="5"/>
        <v>2027</v>
      </c>
      <c r="B132" s="25">
        <v>819.30474423768374</v>
      </c>
      <c r="C132" s="25">
        <v>505.36695830992568</v>
      </c>
      <c r="D132" s="25">
        <v>1959.7355531632447</v>
      </c>
      <c r="E132" s="25">
        <v>7838.9422126529789</v>
      </c>
      <c r="F132" s="25" t="s">
        <v>87</v>
      </c>
      <c r="G132" s="25" t="s">
        <v>87</v>
      </c>
      <c r="H132" s="20">
        <v>114.95675832062332</v>
      </c>
      <c r="I132" s="20">
        <v>201.50364256</v>
      </c>
      <c r="J132" s="25">
        <v>32.385275138341427</v>
      </c>
      <c r="K132" s="25" t="s">
        <v>87</v>
      </c>
      <c r="L132" s="56" t="s">
        <v>90</v>
      </c>
      <c r="M132" s="10"/>
      <c r="N132" s="36" t="s">
        <v>88</v>
      </c>
      <c r="O132" s="36" t="s">
        <v>88</v>
      </c>
    </row>
    <row r="133" spans="1:15" s="1" customFormat="1" ht="29.1" customHeight="1">
      <c r="A133" s="3">
        <f t="shared" si="5"/>
        <v>2028</v>
      </c>
      <c r="B133" s="25">
        <v>1009.9604187353585</v>
      </c>
      <c r="C133" s="25">
        <v>502.69377424084735</v>
      </c>
      <c r="D133" s="25">
        <v>3102.3782697851389</v>
      </c>
      <c r="E133" s="25">
        <v>12409.513079140555</v>
      </c>
      <c r="F133" s="25" t="s">
        <v>87</v>
      </c>
      <c r="G133" s="25" t="s">
        <v>87</v>
      </c>
      <c r="H133" s="20">
        <v>132.9437271317704</v>
      </c>
      <c r="I133" s="20">
        <v>240.756551</v>
      </c>
      <c r="J133" s="25">
        <v>32.269628389598239</v>
      </c>
      <c r="K133" s="25" t="s">
        <v>87</v>
      </c>
      <c r="L133" s="56" t="s">
        <v>91</v>
      </c>
      <c r="M133" s="10"/>
      <c r="N133" s="36" t="s">
        <v>88</v>
      </c>
      <c r="O133" s="36" t="s">
        <v>88</v>
      </c>
    </row>
    <row r="134" spans="1:15" s="1" customFormat="1" ht="29.1" customHeight="1">
      <c r="A134" s="3">
        <f t="shared" si="5"/>
        <v>2029</v>
      </c>
      <c r="B134" s="25">
        <v>1269.6647429089783</v>
      </c>
      <c r="C134" s="25">
        <v>474.48368476730957</v>
      </c>
      <c r="D134" s="25">
        <v>3410.7943390410901</v>
      </c>
      <c r="E134" s="25">
        <v>13643.17735616436</v>
      </c>
      <c r="F134" s="25" t="s">
        <v>87</v>
      </c>
      <c r="G134" s="25" t="s">
        <v>87</v>
      </c>
      <c r="H134" s="20">
        <v>150.05595849522621</v>
      </c>
      <c r="I134" s="20">
        <v>253.02832500000002</v>
      </c>
      <c r="J134" s="25">
        <v>32.385275138341427</v>
      </c>
      <c r="K134" s="25" t="s">
        <v>87</v>
      </c>
      <c r="L134" s="56" t="s">
        <v>92</v>
      </c>
      <c r="M134" s="10"/>
      <c r="N134" s="36" t="s">
        <v>88</v>
      </c>
      <c r="O134" s="36" t="s">
        <v>88</v>
      </c>
    </row>
    <row r="135" spans="1:15" s="1" customFormat="1" ht="29.1" customHeight="1">
      <c r="A135" s="3">
        <f t="shared" si="5"/>
        <v>2030</v>
      </c>
      <c r="B135" s="25">
        <v>1439.0761219715987</v>
      </c>
      <c r="C135" s="25">
        <v>469.464568686338</v>
      </c>
      <c r="D135" s="25">
        <v>3471.9626634434089</v>
      </c>
      <c r="E135" s="25">
        <v>13887.850653773636</v>
      </c>
      <c r="F135" s="25" t="s">
        <v>87</v>
      </c>
      <c r="G135" s="25" t="s">
        <v>87</v>
      </c>
      <c r="H135" s="20">
        <v>166.35673830353488</v>
      </c>
      <c r="I135" s="20">
        <v>257.06124900000003</v>
      </c>
      <c r="J135" s="25">
        <v>32.385275138341427</v>
      </c>
      <c r="K135" s="25" t="s">
        <v>87</v>
      </c>
      <c r="L135" s="56"/>
      <c r="M135" s="10"/>
      <c r="N135" s="36" t="s">
        <v>88</v>
      </c>
      <c r="O135" s="36" t="s">
        <v>88</v>
      </c>
    </row>
    <row r="136" spans="1:15" s="1" customFormat="1" ht="29.1" customHeight="1">
      <c r="A136" s="3">
        <f t="shared" si="5"/>
        <v>2031</v>
      </c>
      <c r="B136" s="25">
        <v>1464.876622192364</v>
      </c>
      <c r="C136" s="25">
        <v>463.21139880543319</v>
      </c>
      <c r="D136" s="25">
        <v>3502.7887436806882</v>
      </c>
      <c r="E136" s="25">
        <v>14011.154974722753</v>
      </c>
      <c r="F136" s="25" t="s">
        <v>87</v>
      </c>
      <c r="G136" s="25" t="s">
        <v>87</v>
      </c>
      <c r="H136" s="20">
        <v>183.11518202492596</v>
      </c>
      <c r="I136" s="20">
        <v>262.5579590000001</v>
      </c>
      <c r="J136" s="25">
        <v>32.385275138341427</v>
      </c>
      <c r="K136" s="25" t="s">
        <v>87</v>
      </c>
      <c r="L136" s="56" t="s">
        <v>93</v>
      </c>
      <c r="M136" s="10"/>
      <c r="N136" s="36" t="s">
        <v>88</v>
      </c>
      <c r="O136" s="36" t="s">
        <v>88</v>
      </c>
    </row>
    <row r="137" spans="1:15" s="1" customFormat="1" ht="29.1" customHeight="1">
      <c r="A137" s="3">
        <f t="shared" si="5"/>
        <v>2032</v>
      </c>
      <c r="B137" s="25">
        <v>2031.6990065047219</v>
      </c>
      <c r="C137" s="25">
        <v>326.75510459733795</v>
      </c>
      <c r="D137" s="25">
        <v>3584.8762600340974</v>
      </c>
      <c r="E137" s="25">
        <v>14339.50504013639</v>
      </c>
      <c r="F137" s="25" t="s">
        <v>87</v>
      </c>
      <c r="G137" s="25" t="s">
        <v>87</v>
      </c>
      <c r="H137" s="20">
        <v>194.80619304898744</v>
      </c>
      <c r="I137" s="20">
        <v>262.5579590000001</v>
      </c>
      <c r="J137" s="25">
        <v>32.269628389598239</v>
      </c>
      <c r="K137" s="25" t="s">
        <v>87</v>
      </c>
      <c r="L137" s="56" t="s">
        <v>94</v>
      </c>
      <c r="M137" s="10"/>
      <c r="N137" s="36" t="s">
        <v>88</v>
      </c>
      <c r="O137" s="36" t="s">
        <v>88</v>
      </c>
    </row>
    <row r="138" spans="1:15" s="1" customFormat="1" ht="29.1" customHeight="1">
      <c r="A138" s="3">
        <f t="shared" si="5"/>
        <v>2033</v>
      </c>
      <c r="B138" s="25">
        <v>2196.2640709575171</v>
      </c>
      <c r="C138" s="25">
        <v>334.09459786273169</v>
      </c>
      <c r="D138" s="25">
        <v>3724.0378219134141</v>
      </c>
      <c r="E138" s="25">
        <v>14896.151287653656</v>
      </c>
      <c r="F138" s="25" t="s">
        <v>87</v>
      </c>
      <c r="G138" s="25" t="s">
        <v>87</v>
      </c>
      <c r="H138" s="20">
        <v>208.72601780807082</v>
      </c>
      <c r="I138" s="20">
        <v>262.5579590000001</v>
      </c>
      <c r="J138" s="25">
        <v>32.385275138341427</v>
      </c>
      <c r="K138" s="25" t="s">
        <v>87</v>
      </c>
      <c r="L138" s="56"/>
      <c r="M138" s="10"/>
      <c r="N138" s="36" t="s">
        <v>88</v>
      </c>
      <c r="O138" s="36" t="s">
        <v>88</v>
      </c>
    </row>
    <row r="139" spans="1:15" s="1" customFormat="1" ht="29.1" customHeight="1">
      <c r="A139" s="3">
        <f t="shared" si="5"/>
        <v>2034</v>
      </c>
      <c r="B139" s="25">
        <v>2180.5606211718323</v>
      </c>
      <c r="C139" s="25">
        <v>337.1105963916682</v>
      </c>
      <c r="D139" s="25">
        <v>3730.648602040616</v>
      </c>
      <c r="E139" s="25">
        <v>14922.594408162464</v>
      </c>
      <c r="F139" s="25" t="s">
        <v>87</v>
      </c>
      <c r="G139" s="25" t="s">
        <v>87</v>
      </c>
      <c r="H139" s="20">
        <v>222.28554880266449</v>
      </c>
      <c r="I139" s="20">
        <v>262.5579590000001</v>
      </c>
      <c r="J139" s="25">
        <v>32.385275138341427</v>
      </c>
      <c r="K139" s="25" t="s">
        <v>87</v>
      </c>
      <c r="L139" s="56"/>
      <c r="M139" s="10"/>
      <c r="N139" s="36" t="s">
        <v>88</v>
      </c>
      <c r="O139" s="36" t="s">
        <v>88</v>
      </c>
    </row>
    <row r="140" spans="1:15" s="1" customFormat="1" ht="29.1" customHeight="1">
      <c r="A140" s="3">
        <f t="shared" si="5"/>
        <v>2035</v>
      </c>
      <c r="B140" s="25">
        <v>2188.7988447304415</v>
      </c>
      <c r="C140" s="25">
        <v>364.80570815295482</v>
      </c>
      <c r="D140" s="25">
        <v>3738.1092817750364</v>
      </c>
      <c r="E140" s="25">
        <v>14952.437127100146</v>
      </c>
      <c r="F140" s="25" t="s">
        <v>87</v>
      </c>
      <c r="G140" s="25" t="s">
        <v>87</v>
      </c>
      <c r="H140" s="20">
        <v>234.02375295442593</v>
      </c>
      <c r="I140" s="20">
        <v>266.12077500000009</v>
      </c>
      <c r="J140" s="25">
        <v>32.385275138341427</v>
      </c>
      <c r="K140" s="25" t="s">
        <v>87</v>
      </c>
      <c r="L140" s="56"/>
      <c r="M140" s="10"/>
      <c r="N140" s="36" t="s">
        <v>88</v>
      </c>
      <c r="O140" s="36" t="s">
        <v>88</v>
      </c>
    </row>
    <row r="141" spans="1:15" s="1" customFormat="1" ht="29.1" customHeight="1">
      <c r="A141" s="3">
        <f t="shared" si="5"/>
        <v>2036</v>
      </c>
      <c r="B141" s="25">
        <v>2146.8835245714145</v>
      </c>
      <c r="C141" s="25">
        <v>411.42995478597237</v>
      </c>
      <c r="D141" s="25">
        <v>3738.6780674005795</v>
      </c>
      <c r="E141" s="25">
        <v>14954.712269602318</v>
      </c>
      <c r="F141" s="25" t="s">
        <v>87</v>
      </c>
      <c r="G141" s="25" t="s">
        <v>87</v>
      </c>
      <c r="H141" s="20">
        <v>243.8355222250855</v>
      </c>
      <c r="I141" s="20">
        <v>266.12684600000006</v>
      </c>
      <c r="J141" s="25">
        <v>32.269628389598239</v>
      </c>
      <c r="K141" s="25" t="s">
        <v>87</v>
      </c>
      <c r="L141" s="56" t="s">
        <v>95</v>
      </c>
      <c r="M141" s="10"/>
      <c r="N141" s="36" t="s">
        <v>88</v>
      </c>
      <c r="O141" s="36" t="s">
        <v>88</v>
      </c>
    </row>
    <row r="142" spans="1:15" s="1" customFormat="1" ht="29.1" customHeight="1">
      <c r="A142" s="3">
        <f t="shared" si="5"/>
        <v>2037</v>
      </c>
      <c r="B142" s="25">
        <v>2225.6423967504725</v>
      </c>
      <c r="C142" s="25">
        <v>402.20132959814413</v>
      </c>
      <c r="D142" s="25">
        <v>3887.6877741530402</v>
      </c>
      <c r="E142" s="25">
        <v>15550.751096612161</v>
      </c>
      <c r="F142" s="25" t="s">
        <v>87</v>
      </c>
      <c r="G142" s="25" t="s">
        <v>87</v>
      </c>
      <c r="H142" s="20">
        <v>256.32382264040172</v>
      </c>
      <c r="I142" s="20">
        <v>266.13414900000009</v>
      </c>
      <c r="J142" s="25">
        <v>32.385275138341427</v>
      </c>
      <c r="K142" s="25" t="s">
        <v>87</v>
      </c>
      <c r="L142" s="56" t="s">
        <v>96</v>
      </c>
      <c r="M142" s="10"/>
      <c r="N142" s="36" t="s">
        <v>88</v>
      </c>
      <c r="O142" s="36" t="s">
        <v>88</v>
      </c>
    </row>
    <row r="143" spans="1:15" s="1" customFormat="1" ht="29.1" customHeight="1">
      <c r="A143" s="3">
        <f t="shared" si="5"/>
        <v>2038</v>
      </c>
      <c r="B143" s="20">
        <v>2222.7782820111897</v>
      </c>
      <c r="C143" s="20">
        <v>407.21293320706508</v>
      </c>
      <c r="D143" s="20">
        <v>3890.1402474482688</v>
      </c>
      <c r="E143" s="20">
        <v>15560.560989793075</v>
      </c>
      <c r="F143" s="25" t="s">
        <v>87</v>
      </c>
      <c r="G143" s="25" t="s">
        <v>87</v>
      </c>
      <c r="H143" s="20">
        <v>266.08381257841643</v>
      </c>
      <c r="I143" s="20">
        <v>323.40079700000001</v>
      </c>
      <c r="J143" s="25">
        <v>32.385275138341427</v>
      </c>
      <c r="K143" s="25" t="s">
        <v>87</v>
      </c>
      <c r="L143" s="56"/>
      <c r="M143" s="10"/>
      <c r="N143" s="36" t="s">
        <v>88</v>
      </c>
      <c r="O143" s="36" t="s">
        <v>88</v>
      </c>
    </row>
    <row r="144" spans="1:15" s="1" customFormat="1" ht="29.1" customHeight="1">
      <c r="A144" s="3">
        <f t="shared" si="5"/>
        <v>2039</v>
      </c>
      <c r="B144" s="20">
        <v>2215.0804875938361</v>
      </c>
      <c r="C144" s="20">
        <v>407.86194368012366</v>
      </c>
      <c r="D144" s="20">
        <v>3891.3298143086017</v>
      </c>
      <c r="E144" s="20">
        <v>15565.319257234407</v>
      </c>
      <c r="F144" s="25" t="s">
        <v>87</v>
      </c>
      <c r="G144" s="25" t="s">
        <v>87</v>
      </c>
      <c r="H144" s="20">
        <v>275.54287734566674</v>
      </c>
      <c r="I144" s="20">
        <v>326.651749</v>
      </c>
      <c r="J144" s="25">
        <v>32.385275138341427</v>
      </c>
      <c r="K144" s="25" t="s">
        <v>87</v>
      </c>
      <c r="L144" s="56" t="s">
        <v>97</v>
      </c>
      <c r="M144" s="10"/>
      <c r="N144" s="36" t="s">
        <v>88</v>
      </c>
      <c r="O144" s="36" t="s">
        <v>88</v>
      </c>
    </row>
    <row r="145" spans="1:15" s="1" customFormat="1" ht="29.1" customHeight="1">
      <c r="A145" s="3">
        <f t="shared" si="5"/>
        <v>2040</v>
      </c>
      <c r="B145" s="20">
        <v>2191.6426037827327</v>
      </c>
      <c r="C145" s="20">
        <v>417.97042311062768</v>
      </c>
      <c r="D145" s="20">
        <v>3890.8026399391042</v>
      </c>
      <c r="E145" s="20">
        <v>15563.210559756417</v>
      </c>
      <c r="F145" s="25" t="s">
        <v>87</v>
      </c>
      <c r="G145" s="25" t="s">
        <v>87</v>
      </c>
      <c r="H145" s="20">
        <v>283.98421045278229</v>
      </c>
      <c r="I145" s="20">
        <v>329.642854</v>
      </c>
      <c r="J145" s="25">
        <v>32.269628389598239</v>
      </c>
      <c r="K145" s="25" t="s">
        <v>87</v>
      </c>
      <c r="L145" s="56"/>
      <c r="M145" s="10"/>
      <c r="N145" s="36" t="s">
        <v>88</v>
      </c>
      <c r="O145" s="36" t="s">
        <v>88</v>
      </c>
    </row>
    <row r="146" spans="1:15" s="1" customFormat="1" ht="29.1" customHeight="1">
      <c r="A146" s="3">
        <f t="shared" si="5"/>
        <v>2041</v>
      </c>
      <c r="B146" s="20">
        <v>2192.5115105497734</v>
      </c>
      <c r="C146" s="20">
        <v>421.83076376613667</v>
      </c>
      <c r="D146" s="20">
        <v>3889.9901189622547</v>
      </c>
      <c r="E146" s="20">
        <v>15559.960475849019</v>
      </c>
      <c r="F146" s="25" t="s">
        <v>87</v>
      </c>
      <c r="G146" s="25" t="s">
        <v>87</v>
      </c>
      <c r="H146" s="20">
        <v>291.21355066704547</v>
      </c>
      <c r="I146" s="20">
        <v>329.642854</v>
      </c>
      <c r="J146" s="25">
        <v>32.385275138341427</v>
      </c>
      <c r="K146" s="25" t="s">
        <v>87</v>
      </c>
      <c r="L146" s="56"/>
      <c r="M146" s="10"/>
      <c r="N146" s="36" t="s">
        <v>88</v>
      </c>
      <c r="O146" s="36" t="s">
        <v>88</v>
      </c>
    </row>
    <row r="147" spans="1:15" s="1" customFormat="1" ht="29.1" customHeight="1">
      <c r="A147" s="3">
        <f t="shared" si="5"/>
        <v>2042</v>
      </c>
      <c r="B147" s="20">
        <v>2233.819796077014</v>
      </c>
      <c r="C147" s="20">
        <v>423.56662342366303</v>
      </c>
      <c r="D147" s="20">
        <v>3890.5657051645571</v>
      </c>
      <c r="E147" s="20">
        <v>15562.262820658229</v>
      </c>
      <c r="F147" s="25" t="s">
        <v>87</v>
      </c>
      <c r="G147" s="25" t="s">
        <v>87</v>
      </c>
      <c r="H147" s="20">
        <v>298.62495538472302</v>
      </c>
      <c r="I147" s="20">
        <v>329.642854</v>
      </c>
      <c r="J147" s="25">
        <v>32.385275138341427</v>
      </c>
      <c r="K147" s="25" t="s">
        <v>87</v>
      </c>
      <c r="L147" s="56"/>
      <c r="M147" s="10"/>
      <c r="N147" s="36" t="s">
        <v>88</v>
      </c>
      <c r="O147" s="36" t="s">
        <v>88</v>
      </c>
    </row>
    <row r="148" spans="1:15" s="1" customFormat="1">
      <c r="A148" s="3"/>
      <c r="B148" s="3"/>
      <c r="C148" s="3"/>
      <c r="D148" s="3"/>
      <c r="E148" s="3"/>
      <c r="F148" s="3"/>
      <c r="G148" s="3"/>
      <c r="H148" s="3"/>
      <c r="I148" s="3"/>
      <c r="J148" s="3"/>
      <c r="K148" s="3"/>
      <c r="L148" s="3"/>
      <c r="M148" s="3"/>
      <c r="N148" s="3"/>
      <c r="O148" s="3"/>
    </row>
    <row r="149" spans="1:15" s="1" customFormat="1">
      <c r="A149" s="3">
        <f>A125+1</f>
        <v>7</v>
      </c>
      <c r="B149" s="49" t="str">
        <f ca="1">OFFSET(Portfolios!$B$8,A149,0)</f>
        <v>CBRE Scenario</v>
      </c>
      <c r="C149" s="54"/>
      <c r="D149" s="54"/>
      <c r="E149" s="54"/>
      <c r="F149" s="54"/>
      <c r="G149" s="50"/>
      <c r="H149" s="54"/>
      <c r="I149" s="54"/>
      <c r="J149" s="54"/>
      <c r="K149" s="54"/>
      <c r="L149" s="54"/>
      <c r="M149" s="54"/>
      <c r="N149" s="54"/>
      <c r="O149" s="54"/>
    </row>
    <row r="150" spans="1:15" s="1" customFormat="1" ht="30" customHeight="1">
      <c r="A150" s="3"/>
      <c r="B150" s="54" t="s">
        <v>75</v>
      </c>
      <c r="C150" s="54" t="s">
        <v>75</v>
      </c>
      <c r="D150" s="54" t="s">
        <v>76</v>
      </c>
      <c r="E150" s="54" t="s">
        <v>77</v>
      </c>
      <c r="F150" s="54" t="s">
        <v>76</v>
      </c>
      <c r="G150" s="54" t="s">
        <v>77</v>
      </c>
      <c r="H150" s="54"/>
      <c r="I150" s="54"/>
      <c r="J150" s="55" t="s">
        <v>78</v>
      </c>
      <c r="K150" s="55" t="s">
        <v>78</v>
      </c>
      <c r="L150" s="54"/>
      <c r="M150" s="54"/>
      <c r="N150" s="54"/>
      <c r="O150" s="54"/>
    </row>
    <row r="151" spans="1:15" s="1" customFormat="1" ht="27" customHeight="1">
      <c r="A151" s="51" t="s">
        <v>5</v>
      </c>
      <c r="B151" s="54" t="s">
        <v>79</v>
      </c>
      <c r="C151" s="54" t="s">
        <v>80</v>
      </c>
      <c r="D151" s="54" t="s">
        <v>79</v>
      </c>
      <c r="E151" s="54" t="s">
        <v>79</v>
      </c>
      <c r="F151" s="54" t="s">
        <v>80</v>
      </c>
      <c r="G151" s="54" t="s">
        <v>80</v>
      </c>
      <c r="H151" s="57" t="s">
        <v>81</v>
      </c>
      <c r="I151" s="57" t="s">
        <v>82</v>
      </c>
      <c r="J151" s="54" t="s">
        <v>79</v>
      </c>
      <c r="K151" s="54" t="s">
        <v>80</v>
      </c>
      <c r="L151" s="54" t="s">
        <v>83</v>
      </c>
      <c r="M151" s="54" t="s">
        <v>84</v>
      </c>
      <c r="N151" s="54" t="s">
        <v>85</v>
      </c>
      <c r="O151" s="54" t="s">
        <v>86</v>
      </c>
    </row>
    <row r="152" spans="1:15" s="1" customFormat="1" ht="29.1" customHeight="1">
      <c r="A152" s="3">
        <f>A128</f>
        <v>2023</v>
      </c>
      <c r="B152" s="25">
        <v>135.57381768254538</v>
      </c>
      <c r="C152" s="25">
        <v>532.71325683124417</v>
      </c>
      <c r="D152" s="52">
        <v>0.3389310739157313</v>
      </c>
      <c r="E152" s="52">
        <v>1.3557242956629252</v>
      </c>
      <c r="F152" s="25" t="s">
        <v>87</v>
      </c>
      <c r="G152" s="25" t="s">
        <v>87</v>
      </c>
      <c r="H152" s="20">
        <v>33.166623942400683</v>
      </c>
      <c r="I152" s="20">
        <v>20</v>
      </c>
      <c r="J152" s="25">
        <v>0</v>
      </c>
      <c r="K152" s="25" t="s">
        <v>87</v>
      </c>
      <c r="L152" s="56"/>
      <c r="M152" s="10"/>
      <c r="N152" s="36" t="s">
        <v>88</v>
      </c>
      <c r="O152" s="36" t="s">
        <v>88</v>
      </c>
    </row>
    <row r="153" spans="1:15" s="1" customFormat="1" ht="29.1" customHeight="1">
      <c r="A153" s="3">
        <f>A152+1</f>
        <v>2024</v>
      </c>
      <c r="B153" s="25">
        <v>158.65306316587953</v>
      </c>
      <c r="C153" s="25">
        <v>557.91424847078542</v>
      </c>
      <c r="D153" s="52">
        <v>0.35876757627141875</v>
      </c>
      <c r="E153" s="52">
        <v>1.435070305085675</v>
      </c>
      <c r="F153" s="25" t="s">
        <v>87</v>
      </c>
      <c r="G153" s="25" t="s">
        <v>87</v>
      </c>
      <c r="H153" s="20">
        <v>54.355272638468783</v>
      </c>
      <c r="I153" s="20">
        <v>36.583553000000002</v>
      </c>
      <c r="J153" s="25">
        <v>5.8301670842281723</v>
      </c>
      <c r="K153" s="25" t="s">
        <v>87</v>
      </c>
      <c r="L153" s="56"/>
      <c r="M153" s="10"/>
      <c r="N153" s="36" t="s">
        <v>88</v>
      </c>
      <c r="O153" s="36" t="s">
        <v>88</v>
      </c>
    </row>
    <row r="154" spans="1:15" s="1" customFormat="1" ht="29.1" customHeight="1">
      <c r="A154" s="3">
        <f t="shared" ref="A154:A171" si="6">A153+1</f>
        <v>2025</v>
      </c>
      <c r="B154" s="25">
        <v>534.7622255451065</v>
      </c>
      <c r="C154" s="25">
        <v>574.83288355783134</v>
      </c>
      <c r="D154" s="25">
        <v>251.90513733368823</v>
      </c>
      <c r="E154" s="25">
        <v>1007.6205493347529</v>
      </c>
      <c r="F154" s="25" t="s">
        <v>87</v>
      </c>
      <c r="G154" s="25" t="s">
        <v>87</v>
      </c>
      <c r="H154" s="20">
        <v>77.394482043017049</v>
      </c>
      <c r="I154" s="20">
        <v>107.115397</v>
      </c>
      <c r="J154" s="25">
        <v>11.705065099367614</v>
      </c>
      <c r="K154" s="25" t="s">
        <v>87</v>
      </c>
      <c r="L154" s="56" t="s">
        <v>89</v>
      </c>
      <c r="M154" s="10"/>
      <c r="N154" s="36" t="s">
        <v>88</v>
      </c>
      <c r="O154" s="36" t="s">
        <v>88</v>
      </c>
    </row>
    <row r="155" spans="1:15" s="1" customFormat="1" ht="29.1" customHeight="1">
      <c r="A155" s="3">
        <f t="shared" si="6"/>
        <v>2026</v>
      </c>
      <c r="B155" s="25">
        <v>761.8503298021667</v>
      </c>
      <c r="C155" s="25">
        <v>571.49545861739193</v>
      </c>
      <c r="D155" s="25">
        <v>1111.7776973024179</v>
      </c>
      <c r="E155" s="25">
        <v>4447.1107892096716</v>
      </c>
      <c r="F155" s="25" t="s">
        <v>87</v>
      </c>
      <c r="G155" s="25" t="s">
        <v>87</v>
      </c>
      <c r="H155" s="20">
        <v>96.051948213791121</v>
      </c>
      <c r="I155" s="20">
        <v>147.86188800000002</v>
      </c>
      <c r="J155" s="25">
        <v>17.557597649034197</v>
      </c>
      <c r="K155" s="25" t="s">
        <v>87</v>
      </c>
      <c r="L155" s="56"/>
      <c r="M155" s="10"/>
      <c r="N155" s="36" t="s">
        <v>88</v>
      </c>
      <c r="O155" s="36" t="s">
        <v>88</v>
      </c>
    </row>
    <row r="156" spans="1:15" s="1" customFormat="1" ht="29.1" customHeight="1">
      <c r="A156" s="3">
        <f t="shared" si="6"/>
        <v>2027</v>
      </c>
      <c r="B156" s="25">
        <v>855.69890267973324</v>
      </c>
      <c r="C156" s="25">
        <v>589.34840093676803</v>
      </c>
      <c r="D156" s="25">
        <v>1339.246535492289</v>
      </c>
      <c r="E156" s="25">
        <v>5356.9861419691561</v>
      </c>
      <c r="F156" s="25" t="s">
        <v>87</v>
      </c>
      <c r="G156" s="25" t="s">
        <v>87</v>
      </c>
      <c r="H156" s="20">
        <v>114.95675832062332</v>
      </c>
      <c r="I156" s="20">
        <v>201.50364256</v>
      </c>
      <c r="J156" s="25">
        <v>32.385275138341427</v>
      </c>
      <c r="K156" s="25" t="s">
        <v>87</v>
      </c>
      <c r="L156" s="56" t="s">
        <v>90</v>
      </c>
      <c r="M156" s="10"/>
      <c r="N156" s="36" t="s">
        <v>88</v>
      </c>
      <c r="O156" s="36" t="s">
        <v>88</v>
      </c>
    </row>
    <row r="157" spans="1:15" s="1" customFormat="1" ht="29.1" customHeight="1">
      <c r="A157" s="3">
        <f t="shared" si="6"/>
        <v>2028</v>
      </c>
      <c r="B157" s="25">
        <v>1111.0108390600876</v>
      </c>
      <c r="C157" s="25">
        <v>604.83073606308631</v>
      </c>
      <c r="D157" s="25">
        <v>1974.5911672107061</v>
      </c>
      <c r="E157" s="25">
        <v>7898.3646688428244</v>
      </c>
      <c r="F157" s="25" t="s">
        <v>87</v>
      </c>
      <c r="G157" s="25" t="s">
        <v>87</v>
      </c>
      <c r="H157" s="20">
        <v>132.9437271317704</v>
      </c>
      <c r="I157" s="20">
        <v>240.756551</v>
      </c>
      <c r="J157" s="25">
        <v>32.269628389598239</v>
      </c>
      <c r="K157" s="25" t="s">
        <v>87</v>
      </c>
      <c r="L157" s="56" t="s">
        <v>91</v>
      </c>
      <c r="M157" s="10"/>
      <c r="N157" s="36" t="s">
        <v>88</v>
      </c>
      <c r="O157" s="36" t="s">
        <v>88</v>
      </c>
    </row>
    <row r="158" spans="1:15" s="1" customFormat="1" ht="29.1" customHeight="1">
      <c r="A158" s="3">
        <f t="shared" si="6"/>
        <v>2029</v>
      </c>
      <c r="B158" s="25">
        <v>1430.1060297776976</v>
      </c>
      <c r="C158" s="25">
        <v>573.75778402503613</v>
      </c>
      <c r="D158" s="25">
        <v>2360.1536247398058</v>
      </c>
      <c r="E158" s="25">
        <v>9440.6144989592231</v>
      </c>
      <c r="F158" s="25" t="s">
        <v>87</v>
      </c>
      <c r="G158" s="25" t="s">
        <v>87</v>
      </c>
      <c r="H158" s="20">
        <v>150.05595849522621</v>
      </c>
      <c r="I158" s="20">
        <v>253.02832500000002</v>
      </c>
      <c r="J158" s="25">
        <v>32.385275138341427</v>
      </c>
      <c r="K158" s="25" t="s">
        <v>87</v>
      </c>
      <c r="L158" s="56" t="s">
        <v>92</v>
      </c>
      <c r="M158" s="10"/>
      <c r="N158" s="36" t="s">
        <v>88</v>
      </c>
      <c r="O158" s="36" t="s">
        <v>88</v>
      </c>
    </row>
    <row r="159" spans="1:15" s="1" customFormat="1" ht="29.1" customHeight="1">
      <c r="A159" s="3">
        <f t="shared" si="6"/>
        <v>2030</v>
      </c>
      <c r="B159" s="25">
        <v>1564.0938907884081</v>
      </c>
      <c r="C159" s="25">
        <v>566.87906198529367</v>
      </c>
      <c r="D159" s="25">
        <v>2431.6889909455931</v>
      </c>
      <c r="E159" s="25">
        <v>9726.7559637823724</v>
      </c>
      <c r="F159" s="25" t="s">
        <v>87</v>
      </c>
      <c r="G159" s="25" t="s">
        <v>87</v>
      </c>
      <c r="H159" s="20">
        <v>166.35673830353488</v>
      </c>
      <c r="I159" s="20">
        <v>257.06124900000003</v>
      </c>
      <c r="J159" s="25">
        <v>32.385275138341427</v>
      </c>
      <c r="K159" s="25" t="s">
        <v>87</v>
      </c>
      <c r="L159" s="56"/>
      <c r="M159" s="10"/>
      <c r="N159" s="36" t="s">
        <v>88</v>
      </c>
      <c r="O159" s="36" t="s">
        <v>88</v>
      </c>
    </row>
    <row r="160" spans="1:15" s="1" customFormat="1" ht="29.1" customHeight="1">
      <c r="A160" s="3">
        <f t="shared" si="6"/>
        <v>2031</v>
      </c>
      <c r="B160" s="25">
        <v>1581.3642066408077</v>
      </c>
      <c r="C160" s="25">
        <v>555.64674097455213</v>
      </c>
      <c r="D160" s="25">
        <v>2460.0415585102487</v>
      </c>
      <c r="E160" s="25">
        <v>9840.1662340409948</v>
      </c>
      <c r="F160" s="25" t="s">
        <v>87</v>
      </c>
      <c r="G160" s="25" t="s">
        <v>87</v>
      </c>
      <c r="H160" s="20">
        <v>183.11518202492596</v>
      </c>
      <c r="I160" s="20">
        <v>262.5579590000001</v>
      </c>
      <c r="J160" s="25">
        <v>32.385275138341427</v>
      </c>
      <c r="K160" s="25" t="s">
        <v>87</v>
      </c>
      <c r="L160" s="56" t="s">
        <v>93</v>
      </c>
      <c r="M160" s="10"/>
      <c r="N160" s="36" t="s">
        <v>88</v>
      </c>
      <c r="O160" s="36" t="s">
        <v>88</v>
      </c>
    </row>
    <row r="161" spans="1:15" s="1" customFormat="1" ht="29.1" customHeight="1">
      <c r="A161" s="3">
        <f t="shared" si="6"/>
        <v>2032</v>
      </c>
      <c r="B161" s="25">
        <v>2261.9446676297766</v>
      </c>
      <c r="C161" s="25">
        <v>389.92348852065811</v>
      </c>
      <c r="D161" s="25">
        <v>2550.7539187204602</v>
      </c>
      <c r="E161" s="25">
        <v>10203.015674881841</v>
      </c>
      <c r="F161" s="25" t="s">
        <v>87</v>
      </c>
      <c r="G161" s="25" t="s">
        <v>87</v>
      </c>
      <c r="H161" s="20">
        <v>194.80619304898744</v>
      </c>
      <c r="I161" s="20">
        <v>262.5579590000001</v>
      </c>
      <c r="J161" s="25">
        <v>32.269628389598239</v>
      </c>
      <c r="K161" s="25" t="s">
        <v>87</v>
      </c>
      <c r="L161" s="56" t="s">
        <v>94</v>
      </c>
      <c r="M161" s="10"/>
      <c r="N161" s="36" t="s">
        <v>88</v>
      </c>
      <c r="O161" s="36" t="s">
        <v>88</v>
      </c>
    </row>
    <row r="162" spans="1:15" s="1" customFormat="1" ht="29.1" customHeight="1">
      <c r="A162" s="3">
        <f t="shared" si="6"/>
        <v>2033</v>
      </c>
      <c r="B162" s="25">
        <v>2474.2899163275961</v>
      </c>
      <c r="C162" s="25">
        <v>401.6854686021257</v>
      </c>
      <c r="D162" s="25">
        <v>2729.1435741271566</v>
      </c>
      <c r="E162" s="25">
        <v>10916.574296508627</v>
      </c>
      <c r="F162" s="25" t="s">
        <v>87</v>
      </c>
      <c r="G162" s="25" t="s">
        <v>87</v>
      </c>
      <c r="H162" s="20">
        <v>208.72601780807082</v>
      </c>
      <c r="I162" s="20">
        <v>262.5579590000001</v>
      </c>
      <c r="J162" s="25">
        <v>32.385275138341427</v>
      </c>
      <c r="K162" s="25" t="s">
        <v>87</v>
      </c>
      <c r="L162" s="56"/>
      <c r="M162" s="10"/>
      <c r="N162" s="36" t="s">
        <v>88</v>
      </c>
      <c r="O162" s="36" t="s">
        <v>88</v>
      </c>
    </row>
    <row r="163" spans="1:15" s="1" customFormat="1" ht="29.1" customHeight="1">
      <c r="A163" s="3">
        <f t="shared" si="6"/>
        <v>2034</v>
      </c>
      <c r="B163" s="25">
        <v>2454.7883911363569</v>
      </c>
      <c r="C163" s="25">
        <v>404.73931117081247</v>
      </c>
      <c r="D163" s="25">
        <v>2734.6924059728672</v>
      </c>
      <c r="E163" s="25">
        <v>10938.769623891469</v>
      </c>
      <c r="F163" s="25" t="s">
        <v>87</v>
      </c>
      <c r="G163" s="25" t="s">
        <v>87</v>
      </c>
      <c r="H163" s="20">
        <v>222.28554880266449</v>
      </c>
      <c r="I163" s="20">
        <v>262.5579590000001</v>
      </c>
      <c r="J163" s="25">
        <v>32.385275138341427</v>
      </c>
      <c r="K163" s="25" t="s">
        <v>87</v>
      </c>
      <c r="L163" s="56"/>
      <c r="M163" s="10"/>
      <c r="N163" s="36" t="s">
        <v>88</v>
      </c>
      <c r="O163" s="36" t="s">
        <v>88</v>
      </c>
    </row>
    <row r="164" spans="1:15" s="1" customFormat="1" ht="29.1" customHeight="1">
      <c r="A164" s="3">
        <f t="shared" si="6"/>
        <v>2035</v>
      </c>
      <c r="B164" s="25">
        <v>2458.9102038488381</v>
      </c>
      <c r="C164" s="25">
        <v>437.37423343488916</v>
      </c>
      <c r="D164" s="25">
        <v>2741.3611402497827</v>
      </c>
      <c r="E164" s="25">
        <v>10965.444560999131</v>
      </c>
      <c r="F164" s="25" t="s">
        <v>87</v>
      </c>
      <c r="G164" s="25" t="s">
        <v>87</v>
      </c>
      <c r="H164" s="20">
        <v>234.02375295442593</v>
      </c>
      <c r="I164" s="20">
        <v>266.12077500000009</v>
      </c>
      <c r="J164" s="25">
        <v>32.385275138341427</v>
      </c>
      <c r="K164" s="25" t="s">
        <v>87</v>
      </c>
      <c r="L164" s="56"/>
      <c r="M164" s="10"/>
      <c r="N164" s="36" t="s">
        <v>88</v>
      </c>
      <c r="O164" s="36" t="s">
        <v>88</v>
      </c>
    </row>
    <row r="165" spans="1:15" s="1" customFormat="1" ht="29.1" customHeight="1">
      <c r="A165" s="3">
        <f t="shared" si="6"/>
        <v>2036</v>
      </c>
      <c r="B165" s="25">
        <v>2414.2341029999625</v>
      </c>
      <c r="C165" s="25">
        <v>493.20849781832817</v>
      </c>
      <c r="D165" s="25">
        <v>2741.8034450004443</v>
      </c>
      <c r="E165" s="25">
        <v>10967.213780001777</v>
      </c>
      <c r="F165" s="25" t="s">
        <v>87</v>
      </c>
      <c r="G165" s="25" t="s">
        <v>87</v>
      </c>
      <c r="H165" s="20">
        <v>243.8355222250855</v>
      </c>
      <c r="I165" s="20">
        <v>266.12684600000006</v>
      </c>
      <c r="J165" s="25">
        <v>32.269628389598239</v>
      </c>
      <c r="K165" s="25" t="s">
        <v>87</v>
      </c>
      <c r="L165" s="56" t="s">
        <v>95</v>
      </c>
      <c r="M165" s="10"/>
      <c r="N165" s="36" t="s">
        <v>88</v>
      </c>
      <c r="O165" s="36" t="s">
        <v>88</v>
      </c>
    </row>
    <row r="166" spans="1:15" s="1" customFormat="1" ht="29.1" customHeight="1">
      <c r="A166" s="3">
        <f t="shared" si="6"/>
        <v>2037</v>
      </c>
      <c r="B166" s="25">
        <v>2504.9913905991598</v>
      </c>
      <c r="C166" s="25">
        <v>482.70148412164571</v>
      </c>
      <c r="D166" s="25">
        <v>2922.5562084619073</v>
      </c>
      <c r="E166" s="25">
        <v>11690.224833847629</v>
      </c>
      <c r="F166" s="25" t="s">
        <v>87</v>
      </c>
      <c r="G166" s="25" t="s">
        <v>87</v>
      </c>
      <c r="H166" s="20">
        <v>256.32382264040172</v>
      </c>
      <c r="I166" s="20">
        <v>266.13414900000009</v>
      </c>
      <c r="J166" s="25">
        <v>32.385275138341427</v>
      </c>
      <c r="K166" s="25" t="s">
        <v>87</v>
      </c>
      <c r="L166" s="56" t="s">
        <v>96</v>
      </c>
      <c r="M166" s="10"/>
      <c r="N166" s="36" t="s">
        <v>88</v>
      </c>
      <c r="O166" s="36" t="s">
        <v>88</v>
      </c>
    </row>
    <row r="167" spans="1:15" s="1" customFormat="1" ht="29.1" customHeight="1">
      <c r="A167" s="3">
        <f t="shared" si="6"/>
        <v>2038</v>
      </c>
      <c r="B167" s="20">
        <v>2498.743892354194</v>
      </c>
      <c r="C167" s="20">
        <v>488.49737613331052</v>
      </c>
      <c r="D167" s="20">
        <v>2924.6684845170435</v>
      </c>
      <c r="E167" s="20">
        <v>11698.673938068174</v>
      </c>
      <c r="F167" s="25" t="s">
        <v>87</v>
      </c>
      <c r="G167" s="25" t="s">
        <v>87</v>
      </c>
      <c r="H167" s="20">
        <v>266.08381257841643</v>
      </c>
      <c r="I167" s="20">
        <v>323.40079700000001</v>
      </c>
      <c r="J167" s="25">
        <v>32.385275138341427</v>
      </c>
      <c r="K167" s="25" t="s">
        <v>87</v>
      </c>
      <c r="L167" s="56"/>
      <c r="M167" s="10"/>
      <c r="N167" s="36" t="s">
        <v>88</v>
      </c>
      <c r="O167" s="36" t="s">
        <v>88</v>
      </c>
    </row>
    <row r="168" spans="1:15" s="1" customFormat="1" ht="29.1" customHeight="1">
      <c r="A168" s="3">
        <f t="shared" si="6"/>
        <v>2039</v>
      </c>
      <c r="B168" s="20">
        <v>2488.3021541076678</v>
      </c>
      <c r="C168" s="20">
        <v>489.17413839484448</v>
      </c>
      <c r="D168" s="20">
        <v>2925.7187839885787</v>
      </c>
      <c r="E168" s="20">
        <v>11702.875135954315</v>
      </c>
      <c r="F168" s="25" t="s">
        <v>87</v>
      </c>
      <c r="G168" s="25" t="s">
        <v>87</v>
      </c>
      <c r="H168" s="20">
        <v>275.54287734566674</v>
      </c>
      <c r="I168" s="20">
        <v>326.651749</v>
      </c>
      <c r="J168" s="25">
        <v>32.385275138341427</v>
      </c>
      <c r="K168" s="25" t="s">
        <v>87</v>
      </c>
      <c r="L168" s="56" t="s">
        <v>97</v>
      </c>
      <c r="M168" s="10"/>
      <c r="N168" s="36" t="s">
        <v>88</v>
      </c>
      <c r="O168" s="36" t="s">
        <v>88</v>
      </c>
    </row>
    <row r="169" spans="1:15" s="1" customFormat="1" ht="29.1" customHeight="1">
      <c r="A169" s="3">
        <f t="shared" si="6"/>
        <v>2040</v>
      </c>
      <c r="B169" s="20">
        <v>2464.2986777535043</v>
      </c>
      <c r="C169" s="20">
        <v>501.34372043021523</v>
      </c>
      <c r="D169" s="20">
        <v>2925.2512185739311</v>
      </c>
      <c r="E169" s="20">
        <v>11701.004874295724</v>
      </c>
      <c r="F169" s="25" t="s">
        <v>87</v>
      </c>
      <c r="G169" s="25" t="s">
        <v>87</v>
      </c>
      <c r="H169" s="20">
        <v>283.98421045278229</v>
      </c>
      <c r="I169" s="20">
        <v>329.642854</v>
      </c>
      <c r="J169" s="25">
        <v>32.269628389598239</v>
      </c>
      <c r="K169" s="25" t="s">
        <v>87</v>
      </c>
      <c r="L169" s="56"/>
      <c r="M169" s="10"/>
      <c r="N169" s="36" t="s">
        <v>88</v>
      </c>
      <c r="O169" s="36" t="s">
        <v>88</v>
      </c>
    </row>
    <row r="170" spans="1:15" s="1" customFormat="1" ht="29.1" customHeight="1">
      <c r="A170" s="3">
        <f t="shared" si="6"/>
        <v>2041</v>
      </c>
      <c r="B170" s="20">
        <v>2466.2587119519449</v>
      </c>
      <c r="C170" s="20">
        <v>506.0485965148514</v>
      </c>
      <c r="D170" s="20">
        <v>2924.5486738853651</v>
      </c>
      <c r="E170" s="20">
        <v>11698.194695541461</v>
      </c>
      <c r="F170" s="25" t="s">
        <v>87</v>
      </c>
      <c r="G170" s="25" t="s">
        <v>87</v>
      </c>
      <c r="H170" s="20">
        <v>291.21355066704547</v>
      </c>
      <c r="I170" s="20">
        <v>329.642854</v>
      </c>
      <c r="J170" s="25">
        <v>32.385275138341427</v>
      </c>
      <c r="K170" s="25" t="s">
        <v>87</v>
      </c>
      <c r="L170" s="56"/>
      <c r="M170" s="10"/>
      <c r="N170" s="36" t="s">
        <v>88</v>
      </c>
      <c r="O170" s="36" t="s">
        <v>88</v>
      </c>
    </row>
    <row r="171" spans="1:15" s="1" customFormat="1" ht="29.1" customHeight="1">
      <c r="A171" s="3">
        <f t="shared" si="6"/>
        <v>2042</v>
      </c>
      <c r="B171" s="20">
        <v>2515.7434377279601</v>
      </c>
      <c r="C171" s="20">
        <v>508.07809041106367</v>
      </c>
      <c r="D171" s="20">
        <v>2925.0467902412297</v>
      </c>
      <c r="E171" s="20">
        <v>11700.187160964919</v>
      </c>
      <c r="F171" s="25" t="s">
        <v>87</v>
      </c>
      <c r="G171" s="25" t="s">
        <v>87</v>
      </c>
      <c r="H171" s="20">
        <v>298.62495538472302</v>
      </c>
      <c r="I171" s="20">
        <v>329.642854</v>
      </c>
      <c r="J171" s="25">
        <v>32.385275138341427</v>
      </c>
      <c r="K171" s="25" t="s">
        <v>87</v>
      </c>
      <c r="L171" s="56"/>
      <c r="M171" s="10"/>
      <c r="N171" s="36" t="s">
        <v>88</v>
      </c>
      <c r="O171" s="36" t="s">
        <v>88</v>
      </c>
    </row>
    <row r="172" spans="1:15" s="1" customFormat="1">
      <c r="A172" s="3"/>
      <c r="B172" s="3"/>
      <c r="C172" s="3"/>
      <c r="D172" s="3"/>
      <c r="E172" s="3"/>
      <c r="F172" s="3"/>
      <c r="G172" s="3"/>
      <c r="H172" s="3"/>
      <c r="I172" s="3"/>
      <c r="J172" s="3"/>
      <c r="K172" s="3"/>
      <c r="L172" s="3"/>
      <c r="M172" s="3"/>
      <c r="N172" s="3"/>
      <c r="O172" s="3"/>
    </row>
    <row r="173" spans="1:15" s="1" customFormat="1">
      <c r="A173" s="3">
        <f>A149+1</f>
        <v>8</v>
      </c>
      <c r="B173" s="49" t="str">
        <f ca="1">OFFSET(Portfolios!$B$8,A173,0)</f>
        <v>15% SSR Target Scenario-Pathway 1</v>
      </c>
      <c r="C173" s="54"/>
      <c r="D173" s="54"/>
      <c r="E173" s="54"/>
      <c r="F173" s="54"/>
      <c r="G173" s="50"/>
      <c r="H173" s="54"/>
      <c r="I173" s="54"/>
      <c r="J173" s="54"/>
      <c r="K173" s="54"/>
      <c r="L173" s="54"/>
      <c r="M173" s="54"/>
      <c r="N173" s="54"/>
      <c r="O173" s="54"/>
    </row>
    <row r="174" spans="1:15" s="1" customFormat="1" ht="30" customHeight="1">
      <c r="A174" s="3"/>
      <c r="B174" s="54" t="s">
        <v>75</v>
      </c>
      <c r="C174" s="54" t="s">
        <v>75</v>
      </c>
      <c r="D174" s="54" t="s">
        <v>76</v>
      </c>
      <c r="E174" s="54" t="s">
        <v>77</v>
      </c>
      <c r="F174" s="54" t="s">
        <v>76</v>
      </c>
      <c r="G174" s="54" t="s">
        <v>77</v>
      </c>
      <c r="H174" s="54"/>
      <c r="I174" s="54"/>
      <c r="J174" s="55" t="s">
        <v>78</v>
      </c>
      <c r="K174" s="55" t="s">
        <v>78</v>
      </c>
      <c r="L174" s="54"/>
      <c r="M174" s="54"/>
      <c r="N174" s="54"/>
      <c r="O174" s="54"/>
    </row>
    <row r="175" spans="1:15" s="1" customFormat="1" ht="27" customHeight="1">
      <c r="A175" s="51" t="s">
        <v>5</v>
      </c>
      <c r="B175" s="54" t="s">
        <v>79</v>
      </c>
      <c r="C175" s="54" t="s">
        <v>80</v>
      </c>
      <c r="D175" s="54" t="s">
        <v>79</v>
      </c>
      <c r="E175" s="54" t="s">
        <v>79</v>
      </c>
      <c r="F175" s="54" t="s">
        <v>80</v>
      </c>
      <c r="G175" s="54" t="s">
        <v>80</v>
      </c>
      <c r="H175" s="57" t="s">
        <v>81</v>
      </c>
      <c r="I175" s="57" t="s">
        <v>82</v>
      </c>
      <c r="J175" s="54" t="s">
        <v>79</v>
      </c>
      <c r="K175" s="54" t="s">
        <v>80</v>
      </c>
      <c r="L175" s="54" t="s">
        <v>83</v>
      </c>
      <c r="M175" s="54" t="s">
        <v>84</v>
      </c>
      <c r="N175" s="54" t="s">
        <v>85</v>
      </c>
      <c r="O175" s="54" t="s">
        <v>86</v>
      </c>
    </row>
    <row r="176" spans="1:15" s="1" customFormat="1" ht="29.1" customHeight="1">
      <c r="A176" s="3">
        <f>A152</f>
        <v>2023</v>
      </c>
      <c r="B176" s="25">
        <v>135.58615892230614</v>
      </c>
      <c r="C176" s="25">
        <v>532.71338998895249</v>
      </c>
      <c r="D176" s="52">
        <v>0.3389310739157313</v>
      </c>
      <c r="E176" s="52">
        <v>1.3557242956629252</v>
      </c>
      <c r="F176" s="25" t="s">
        <v>87</v>
      </c>
      <c r="G176" s="25" t="s">
        <v>87</v>
      </c>
      <c r="H176" s="20">
        <v>33.166623942400683</v>
      </c>
      <c r="I176" s="20">
        <v>20</v>
      </c>
      <c r="J176" s="25" t="s">
        <v>87</v>
      </c>
      <c r="K176" s="25" t="s">
        <v>87</v>
      </c>
      <c r="L176" s="56"/>
      <c r="M176" s="10"/>
      <c r="N176" s="36" t="s">
        <v>88</v>
      </c>
      <c r="O176" s="36" t="s">
        <v>88</v>
      </c>
    </row>
    <row r="177" spans="1:15" s="1" customFormat="1" ht="29.1" customHeight="1">
      <c r="A177" s="3">
        <f>A176+1</f>
        <v>2024</v>
      </c>
      <c r="B177" s="25">
        <v>152.73490251703299</v>
      </c>
      <c r="C177" s="25">
        <v>557.91421571256774</v>
      </c>
      <c r="D177" s="52">
        <v>0.35876757627141875</v>
      </c>
      <c r="E177" s="52">
        <v>1.435070305085675</v>
      </c>
      <c r="F177" s="25" t="s">
        <v>87</v>
      </c>
      <c r="G177" s="25" t="s">
        <v>87</v>
      </c>
      <c r="H177" s="20">
        <v>54.355272638468783</v>
      </c>
      <c r="I177" s="20">
        <v>36.583553000000002</v>
      </c>
      <c r="J177" s="25" t="s">
        <v>87</v>
      </c>
      <c r="K177" s="25" t="s">
        <v>87</v>
      </c>
      <c r="L177" s="56"/>
      <c r="M177" s="10"/>
      <c r="N177" s="36" t="s">
        <v>88</v>
      </c>
      <c r="O177" s="36" t="s">
        <v>88</v>
      </c>
    </row>
    <row r="178" spans="1:15" s="1" customFormat="1" ht="29.1" customHeight="1">
      <c r="A178" s="3">
        <f t="shared" ref="A178:A195" si="7">A177+1</f>
        <v>2025</v>
      </c>
      <c r="B178" s="25">
        <v>523.11048502337621</v>
      </c>
      <c r="C178" s="25">
        <v>574.8243600325568</v>
      </c>
      <c r="D178" s="25">
        <v>251.90513733368823</v>
      </c>
      <c r="E178" s="25">
        <v>1007.6205493347529</v>
      </c>
      <c r="F178" s="25" t="s">
        <v>87</v>
      </c>
      <c r="G178" s="25" t="s">
        <v>87</v>
      </c>
      <c r="H178" s="20">
        <v>77.394482043017049</v>
      </c>
      <c r="I178" s="20">
        <v>107.115397</v>
      </c>
      <c r="J178" s="25" t="s">
        <v>87</v>
      </c>
      <c r="K178" s="25" t="s">
        <v>87</v>
      </c>
      <c r="L178" s="56" t="s">
        <v>89</v>
      </c>
      <c r="M178" s="10"/>
      <c r="N178" s="36" t="s">
        <v>88</v>
      </c>
      <c r="O178" s="36" t="s">
        <v>88</v>
      </c>
    </row>
    <row r="179" spans="1:15" s="1" customFormat="1" ht="29.1" customHeight="1">
      <c r="A179" s="3">
        <f t="shared" si="7"/>
        <v>2026</v>
      </c>
      <c r="B179" s="25">
        <v>744.46692200548625</v>
      </c>
      <c r="C179" s="25">
        <v>571.42319998538312</v>
      </c>
      <c r="D179" s="25">
        <v>1111.7776973024179</v>
      </c>
      <c r="E179" s="25">
        <v>4447.1107892096716</v>
      </c>
      <c r="F179" s="25" t="s">
        <v>87</v>
      </c>
      <c r="G179" s="25" t="s">
        <v>87</v>
      </c>
      <c r="H179" s="20">
        <v>96.051948033942963</v>
      </c>
      <c r="I179" s="20">
        <v>147.86188800000002</v>
      </c>
      <c r="J179" s="25" t="s">
        <v>87</v>
      </c>
      <c r="K179" s="25" t="s">
        <v>87</v>
      </c>
      <c r="L179" s="56"/>
      <c r="M179" s="10"/>
      <c r="N179" s="36" t="s">
        <v>88</v>
      </c>
      <c r="O179" s="36" t="s">
        <v>88</v>
      </c>
    </row>
    <row r="180" spans="1:15" s="1" customFormat="1" ht="29.1" customHeight="1">
      <c r="A180" s="3">
        <f t="shared" si="7"/>
        <v>2027</v>
      </c>
      <c r="B180" s="25">
        <v>823.33413569828076</v>
      </c>
      <c r="C180" s="25">
        <v>589.27685282474681</v>
      </c>
      <c r="D180" s="25">
        <v>1339.246535492289</v>
      </c>
      <c r="E180" s="25">
        <v>5356.9861419691561</v>
      </c>
      <c r="F180" s="25" t="s">
        <v>87</v>
      </c>
      <c r="G180" s="25" t="s">
        <v>87</v>
      </c>
      <c r="H180" s="20">
        <v>114.95675832062332</v>
      </c>
      <c r="I180" s="20">
        <v>201.50364256</v>
      </c>
      <c r="J180" s="25" t="s">
        <v>87</v>
      </c>
      <c r="K180" s="25" t="s">
        <v>87</v>
      </c>
      <c r="L180" s="56" t="s">
        <v>90</v>
      </c>
      <c r="M180" s="10"/>
      <c r="N180" s="36" t="s">
        <v>88</v>
      </c>
      <c r="O180" s="36" t="s">
        <v>88</v>
      </c>
    </row>
    <row r="181" spans="1:15" s="1" customFormat="1" ht="29.1" customHeight="1">
      <c r="A181" s="3">
        <f t="shared" si="7"/>
        <v>2028</v>
      </c>
      <c r="B181" s="25">
        <v>1079.2132117311726</v>
      </c>
      <c r="C181" s="25">
        <v>604.31712495271267</v>
      </c>
      <c r="D181" s="25">
        <v>1974.5911672107061</v>
      </c>
      <c r="E181" s="25">
        <v>7898.3646688428244</v>
      </c>
      <c r="F181" s="25" t="s">
        <v>87</v>
      </c>
      <c r="G181" s="25" t="s">
        <v>87</v>
      </c>
      <c r="H181" s="20">
        <v>132.9437271317704</v>
      </c>
      <c r="I181" s="20">
        <v>240.756551</v>
      </c>
      <c r="J181" s="25" t="s">
        <v>87</v>
      </c>
      <c r="K181" s="25" t="s">
        <v>87</v>
      </c>
      <c r="L181" s="56" t="s">
        <v>91</v>
      </c>
      <c r="M181" s="10"/>
      <c r="N181" s="36" t="s">
        <v>88</v>
      </c>
      <c r="O181" s="36" t="s">
        <v>88</v>
      </c>
    </row>
    <row r="182" spans="1:15" s="1" customFormat="1" ht="29.1" customHeight="1">
      <c r="A182" s="3">
        <f t="shared" si="7"/>
        <v>2029</v>
      </c>
      <c r="B182" s="25">
        <v>1397.2040850329013</v>
      </c>
      <c r="C182" s="25">
        <v>574.33266762514722</v>
      </c>
      <c r="D182" s="25">
        <v>2360.1536247398058</v>
      </c>
      <c r="E182" s="25">
        <v>9440.6144989592231</v>
      </c>
      <c r="F182" s="25" t="s">
        <v>87</v>
      </c>
      <c r="G182" s="25" t="s">
        <v>87</v>
      </c>
      <c r="H182" s="20">
        <v>150.05595849522621</v>
      </c>
      <c r="I182" s="20">
        <v>253.02832500000002</v>
      </c>
      <c r="J182" s="25" t="s">
        <v>87</v>
      </c>
      <c r="K182" s="25" t="s">
        <v>87</v>
      </c>
      <c r="L182" s="56" t="s">
        <v>92</v>
      </c>
      <c r="M182" s="10"/>
      <c r="N182" s="36" t="s">
        <v>88</v>
      </c>
      <c r="O182" s="36" t="s">
        <v>88</v>
      </c>
    </row>
    <row r="183" spans="1:15" s="1" customFormat="1" ht="29.1" customHeight="1">
      <c r="A183" s="3">
        <f t="shared" si="7"/>
        <v>2030</v>
      </c>
      <c r="B183" s="25">
        <v>1667.4141561182635</v>
      </c>
      <c r="C183" s="25">
        <v>566.17467071352871</v>
      </c>
      <c r="D183" s="25">
        <v>2431.6889909455931</v>
      </c>
      <c r="E183" s="25">
        <v>9726.7559637823724</v>
      </c>
      <c r="F183" s="25" t="s">
        <v>87</v>
      </c>
      <c r="G183" s="25" t="s">
        <v>87</v>
      </c>
      <c r="H183" s="20">
        <v>166.3567284250897</v>
      </c>
      <c r="I183" s="20">
        <v>257.06124900000003</v>
      </c>
      <c r="J183" s="25" t="s">
        <v>87</v>
      </c>
      <c r="K183" s="25" t="s">
        <v>87</v>
      </c>
      <c r="L183" s="56"/>
      <c r="M183" s="10"/>
      <c r="N183" s="36" t="s">
        <v>88</v>
      </c>
      <c r="O183" s="36" t="s">
        <v>88</v>
      </c>
    </row>
    <row r="184" spans="1:15" s="1" customFormat="1" ht="29.1" customHeight="1">
      <c r="A184" s="3">
        <f t="shared" si="7"/>
        <v>2031</v>
      </c>
      <c r="B184" s="25">
        <v>1693.846272763139</v>
      </c>
      <c r="C184" s="25">
        <v>555.62848479818001</v>
      </c>
      <c r="D184" s="25">
        <v>2460.0415585102487</v>
      </c>
      <c r="E184" s="25">
        <v>9840.1662340409948</v>
      </c>
      <c r="F184" s="25" t="s">
        <v>87</v>
      </c>
      <c r="G184" s="25" t="s">
        <v>87</v>
      </c>
      <c r="H184" s="20">
        <v>183.11518202492596</v>
      </c>
      <c r="I184" s="20">
        <v>262.5579590000001</v>
      </c>
      <c r="J184" s="25" t="s">
        <v>87</v>
      </c>
      <c r="K184" s="25" t="s">
        <v>87</v>
      </c>
      <c r="L184" s="56" t="s">
        <v>93</v>
      </c>
      <c r="M184" s="10"/>
      <c r="N184" s="36" t="s">
        <v>88</v>
      </c>
      <c r="O184" s="36" t="s">
        <v>88</v>
      </c>
    </row>
    <row r="185" spans="1:15" s="1" customFormat="1" ht="29.1" customHeight="1">
      <c r="A185" s="3">
        <f t="shared" si="7"/>
        <v>2032</v>
      </c>
      <c r="B185" s="25">
        <v>2367.0039342557329</v>
      </c>
      <c r="C185" s="25">
        <v>388.3484177287026</v>
      </c>
      <c r="D185" s="25">
        <v>2550.7539187204602</v>
      </c>
      <c r="E185" s="25">
        <v>10203.015674881841</v>
      </c>
      <c r="F185" s="25" t="s">
        <v>87</v>
      </c>
      <c r="G185" s="25" t="s">
        <v>87</v>
      </c>
      <c r="H185" s="20">
        <v>194.80619304898744</v>
      </c>
      <c r="I185" s="20">
        <v>262.5579590000001</v>
      </c>
      <c r="J185" s="25" t="s">
        <v>87</v>
      </c>
      <c r="K185" s="25" t="s">
        <v>87</v>
      </c>
      <c r="L185" s="56" t="s">
        <v>94</v>
      </c>
      <c r="M185" s="10"/>
      <c r="N185" s="36" t="s">
        <v>88</v>
      </c>
      <c r="O185" s="36" t="s">
        <v>88</v>
      </c>
    </row>
    <row r="186" spans="1:15" s="1" customFormat="1" ht="29.1" customHeight="1">
      <c r="A186" s="3">
        <f t="shared" si="7"/>
        <v>2033</v>
      </c>
      <c r="B186" s="25">
        <v>2592.0855870031442</v>
      </c>
      <c r="C186" s="25">
        <v>394.20024004161104</v>
      </c>
      <c r="D186" s="25">
        <v>2729.1435741271566</v>
      </c>
      <c r="E186" s="25">
        <v>10916.574296508627</v>
      </c>
      <c r="F186" s="25" t="s">
        <v>87</v>
      </c>
      <c r="G186" s="25" t="s">
        <v>87</v>
      </c>
      <c r="H186" s="20">
        <v>208.72601780807082</v>
      </c>
      <c r="I186" s="20">
        <v>262.5579590000001</v>
      </c>
      <c r="J186" s="25" t="s">
        <v>87</v>
      </c>
      <c r="K186" s="25" t="s">
        <v>87</v>
      </c>
      <c r="L186" s="56"/>
      <c r="M186" s="10"/>
      <c r="N186" s="36" t="s">
        <v>88</v>
      </c>
      <c r="O186" s="36" t="s">
        <v>88</v>
      </c>
    </row>
    <row r="187" spans="1:15" s="1" customFormat="1" ht="29.1" customHeight="1">
      <c r="A187" s="3">
        <f t="shared" si="7"/>
        <v>2034</v>
      </c>
      <c r="B187" s="25">
        <v>2559.7494462437826</v>
      </c>
      <c r="C187" s="25">
        <v>397.4486077217382</v>
      </c>
      <c r="D187" s="25">
        <v>2734.6924059728672</v>
      </c>
      <c r="E187" s="25">
        <v>10938.769623891469</v>
      </c>
      <c r="F187" s="25" t="s">
        <v>87</v>
      </c>
      <c r="G187" s="25" t="s">
        <v>87</v>
      </c>
      <c r="H187" s="20">
        <v>222.28554880266449</v>
      </c>
      <c r="I187" s="20">
        <v>262.5579590000001</v>
      </c>
      <c r="J187" s="25" t="s">
        <v>87</v>
      </c>
      <c r="K187" s="25" t="s">
        <v>87</v>
      </c>
      <c r="L187" s="56"/>
      <c r="M187" s="10"/>
      <c r="N187" s="36" t="s">
        <v>88</v>
      </c>
      <c r="O187" s="36" t="s">
        <v>88</v>
      </c>
    </row>
    <row r="188" spans="1:15" s="1" customFormat="1" ht="29.1" customHeight="1">
      <c r="A188" s="3">
        <f t="shared" si="7"/>
        <v>2035</v>
      </c>
      <c r="B188" s="25">
        <v>2565.0752088274849</v>
      </c>
      <c r="C188" s="25">
        <v>432.73725267640907</v>
      </c>
      <c r="D188" s="25">
        <v>2741.3611402497827</v>
      </c>
      <c r="E188" s="25">
        <v>10965.444560999131</v>
      </c>
      <c r="F188" s="25" t="s">
        <v>87</v>
      </c>
      <c r="G188" s="25" t="s">
        <v>87</v>
      </c>
      <c r="H188" s="20">
        <v>234.02375295442593</v>
      </c>
      <c r="I188" s="20">
        <v>266.12077500000009</v>
      </c>
      <c r="J188" s="25" t="s">
        <v>87</v>
      </c>
      <c r="K188" s="25" t="s">
        <v>87</v>
      </c>
      <c r="L188" s="56"/>
      <c r="M188" s="10"/>
      <c r="N188" s="36" t="s">
        <v>88</v>
      </c>
      <c r="O188" s="36" t="s">
        <v>88</v>
      </c>
    </row>
    <row r="189" spans="1:15" s="1" customFormat="1" ht="29.1" customHeight="1">
      <c r="A189" s="3">
        <f t="shared" si="7"/>
        <v>2036</v>
      </c>
      <c r="B189" s="25">
        <v>2519.7214470473082</v>
      </c>
      <c r="C189" s="25">
        <v>490.39099113092948</v>
      </c>
      <c r="D189" s="25">
        <v>2741.8034450004443</v>
      </c>
      <c r="E189" s="25">
        <v>10967.213780001777</v>
      </c>
      <c r="F189" s="25" t="s">
        <v>87</v>
      </c>
      <c r="G189" s="25" t="s">
        <v>87</v>
      </c>
      <c r="H189" s="20">
        <v>243.8355222250855</v>
      </c>
      <c r="I189" s="20">
        <v>266.12684600000006</v>
      </c>
      <c r="J189" s="25" t="s">
        <v>87</v>
      </c>
      <c r="K189" s="25" t="s">
        <v>87</v>
      </c>
      <c r="L189" s="56" t="s">
        <v>95</v>
      </c>
      <c r="M189" s="10"/>
      <c r="N189" s="36" t="s">
        <v>88</v>
      </c>
      <c r="O189" s="36" t="s">
        <v>88</v>
      </c>
    </row>
    <row r="190" spans="1:15" s="1" customFormat="1" ht="29.1" customHeight="1">
      <c r="A190" s="3">
        <f t="shared" si="7"/>
        <v>2037</v>
      </c>
      <c r="B190" s="25">
        <v>2616.0103053986195</v>
      </c>
      <c r="C190" s="25">
        <v>480.44306751861831</v>
      </c>
      <c r="D190" s="25">
        <v>2922.5562084619073</v>
      </c>
      <c r="E190" s="25">
        <v>11690.224833847629</v>
      </c>
      <c r="F190" s="25" t="s">
        <v>87</v>
      </c>
      <c r="G190" s="25" t="s">
        <v>87</v>
      </c>
      <c r="H190" s="20">
        <v>256.32382264040172</v>
      </c>
      <c r="I190" s="20">
        <v>266.13414900000009</v>
      </c>
      <c r="J190" s="25" t="s">
        <v>87</v>
      </c>
      <c r="K190" s="25" t="s">
        <v>87</v>
      </c>
      <c r="L190" s="56" t="s">
        <v>96</v>
      </c>
      <c r="M190" s="10"/>
      <c r="N190" s="36" t="s">
        <v>88</v>
      </c>
      <c r="O190" s="36" t="s">
        <v>88</v>
      </c>
    </row>
    <row r="191" spans="1:15" s="1" customFormat="1" ht="29.1" customHeight="1">
      <c r="A191" s="3">
        <f t="shared" si="7"/>
        <v>2038</v>
      </c>
      <c r="B191" s="20">
        <v>2611.4745048585255</v>
      </c>
      <c r="C191" s="20">
        <v>487.39129509476288</v>
      </c>
      <c r="D191" s="20">
        <v>2924.6684845170435</v>
      </c>
      <c r="E191" s="20">
        <v>11698.673938068174</v>
      </c>
      <c r="F191" s="25" t="s">
        <v>87</v>
      </c>
      <c r="G191" s="25" t="s">
        <v>87</v>
      </c>
      <c r="H191" s="20">
        <v>266.08381257841643</v>
      </c>
      <c r="I191" s="20">
        <v>323.40079700000001</v>
      </c>
      <c r="J191" s="25" t="s">
        <v>87</v>
      </c>
      <c r="K191" s="25" t="s">
        <v>87</v>
      </c>
      <c r="L191" s="56"/>
      <c r="M191" s="10"/>
      <c r="N191" s="36" t="s">
        <v>88</v>
      </c>
      <c r="O191" s="36" t="s">
        <v>88</v>
      </c>
    </row>
    <row r="192" spans="1:15" s="1" customFormat="1" ht="29.1" customHeight="1">
      <c r="A192" s="3">
        <f t="shared" si="7"/>
        <v>2039</v>
      </c>
      <c r="B192" s="20">
        <v>2600.5465202148503</v>
      </c>
      <c r="C192" s="20">
        <v>488.80099707335648</v>
      </c>
      <c r="D192" s="20">
        <v>2925.7187839885787</v>
      </c>
      <c r="E192" s="20">
        <v>11702.875135954315</v>
      </c>
      <c r="F192" s="25" t="s">
        <v>87</v>
      </c>
      <c r="G192" s="25" t="s">
        <v>87</v>
      </c>
      <c r="H192" s="20">
        <v>275.54287734566674</v>
      </c>
      <c r="I192" s="20">
        <v>326.651749</v>
      </c>
      <c r="J192" s="25" t="s">
        <v>87</v>
      </c>
      <c r="K192" s="25" t="s">
        <v>87</v>
      </c>
      <c r="L192" s="56" t="s">
        <v>97</v>
      </c>
      <c r="M192" s="10"/>
      <c r="N192" s="36" t="s">
        <v>88</v>
      </c>
      <c r="O192" s="36" t="s">
        <v>88</v>
      </c>
    </row>
    <row r="193" spans="1:15" s="1" customFormat="1" ht="29.1" customHeight="1">
      <c r="A193" s="3">
        <f t="shared" si="7"/>
        <v>2040</v>
      </c>
      <c r="B193" s="20">
        <v>2570.1588335891288</v>
      </c>
      <c r="C193" s="20">
        <v>498.40540578736818</v>
      </c>
      <c r="D193" s="20">
        <v>2925.2512185739311</v>
      </c>
      <c r="E193" s="20">
        <v>11701.004874295724</v>
      </c>
      <c r="F193" s="25" t="s">
        <v>87</v>
      </c>
      <c r="G193" s="25" t="s">
        <v>87</v>
      </c>
      <c r="H193" s="20">
        <v>283.98421045278229</v>
      </c>
      <c r="I193" s="20">
        <v>329.642854</v>
      </c>
      <c r="J193" s="25" t="s">
        <v>87</v>
      </c>
      <c r="K193" s="25" t="s">
        <v>87</v>
      </c>
      <c r="L193" s="56"/>
      <c r="M193" s="10"/>
      <c r="N193" s="36" t="s">
        <v>88</v>
      </c>
      <c r="O193" s="36" t="s">
        <v>88</v>
      </c>
    </row>
    <row r="194" spans="1:15" s="1" customFormat="1" ht="29.1" customHeight="1">
      <c r="A194" s="3">
        <f t="shared" si="7"/>
        <v>2041</v>
      </c>
      <c r="B194" s="20">
        <v>2572.1485143593513</v>
      </c>
      <c r="C194" s="20">
        <v>502.94576478536089</v>
      </c>
      <c r="D194" s="20">
        <v>2924.5486738853651</v>
      </c>
      <c r="E194" s="20">
        <v>11698.194695541461</v>
      </c>
      <c r="F194" s="25" t="s">
        <v>87</v>
      </c>
      <c r="G194" s="25" t="s">
        <v>87</v>
      </c>
      <c r="H194" s="20">
        <v>291.21355066704547</v>
      </c>
      <c r="I194" s="20">
        <v>329.642854</v>
      </c>
      <c r="J194" s="25" t="s">
        <v>87</v>
      </c>
      <c r="K194" s="25" t="s">
        <v>87</v>
      </c>
      <c r="L194" s="56"/>
      <c r="M194" s="10"/>
      <c r="N194" s="36" t="s">
        <v>88</v>
      </c>
      <c r="O194" s="36" t="s">
        <v>88</v>
      </c>
    </row>
    <row r="195" spans="1:15" s="1" customFormat="1" ht="29.1" customHeight="1">
      <c r="A195" s="3">
        <f t="shared" si="7"/>
        <v>2042</v>
      </c>
      <c r="B195" s="20">
        <v>2620.6940184360442</v>
      </c>
      <c r="C195" s="20">
        <v>504.81546073787075</v>
      </c>
      <c r="D195" s="20">
        <v>2925.0467902412297</v>
      </c>
      <c r="E195" s="20">
        <v>11700.187160964919</v>
      </c>
      <c r="F195" s="25" t="s">
        <v>87</v>
      </c>
      <c r="G195" s="25" t="s">
        <v>87</v>
      </c>
      <c r="H195" s="20">
        <v>298.62495538472302</v>
      </c>
      <c r="I195" s="20">
        <v>329.642854</v>
      </c>
      <c r="J195" s="25" t="s">
        <v>87</v>
      </c>
      <c r="K195" s="25" t="s">
        <v>87</v>
      </c>
      <c r="L195" s="56"/>
      <c r="M195" s="10"/>
      <c r="N195" s="36" t="s">
        <v>88</v>
      </c>
      <c r="O195" s="36" t="s">
        <v>88</v>
      </c>
    </row>
    <row r="196" spans="1:15" s="1" customFormat="1">
      <c r="A196" s="3"/>
      <c r="B196" s="3"/>
      <c r="C196" s="3"/>
      <c r="D196" s="3"/>
      <c r="E196" s="3"/>
      <c r="F196" s="3"/>
      <c r="G196" s="3"/>
      <c r="H196" s="3"/>
      <c r="I196" s="3"/>
      <c r="J196" s="3"/>
      <c r="K196" s="3"/>
      <c r="L196" s="3"/>
      <c r="M196" s="3"/>
      <c r="N196" s="3"/>
      <c r="O196" s="3"/>
    </row>
    <row r="197" spans="1:15" s="1" customFormat="1">
      <c r="A197" s="3">
        <f>A173+1</f>
        <v>9</v>
      </c>
      <c r="B197" s="49" t="str">
        <f ca="1">OFFSET(Portfolios!$B$8,A197,0)</f>
        <v>15% SSR Target Scenario-Pathway 2</v>
      </c>
      <c r="C197" s="54"/>
      <c r="D197" s="54"/>
      <c r="E197" s="54"/>
      <c r="F197" s="54"/>
      <c r="G197" s="50"/>
      <c r="H197" s="54"/>
      <c r="I197" s="54"/>
      <c r="J197" s="54"/>
      <c r="K197" s="54"/>
      <c r="L197" s="54"/>
      <c r="M197" s="54"/>
      <c r="N197" s="54"/>
      <c r="O197" s="54"/>
    </row>
    <row r="198" spans="1:15" s="1" customFormat="1" ht="30" customHeight="1">
      <c r="A198" s="3"/>
      <c r="B198" s="54" t="s">
        <v>75</v>
      </c>
      <c r="C198" s="54" t="s">
        <v>75</v>
      </c>
      <c r="D198" s="54" t="s">
        <v>76</v>
      </c>
      <c r="E198" s="54" t="s">
        <v>77</v>
      </c>
      <c r="F198" s="54" t="s">
        <v>76</v>
      </c>
      <c r="G198" s="54" t="s">
        <v>77</v>
      </c>
      <c r="H198" s="54"/>
      <c r="I198" s="54"/>
      <c r="J198" s="55" t="s">
        <v>78</v>
      </c>
      <c r="K198" s="55" t="s">
        <v>78</v>
      </c>
      <c r="L198" s="54"/>
      <c r="M198" s="54"/>
      <c r="N198" s="54"/>
      <c r="O198" s="54"/>
    </row>
    <row r="199" spans="1:15" s="1" customFormat="1" ht="27" customHeight="1">
      <c r="A199" s="51" t="s">
        <v>5</v>
      </c>
      <c r="B199" s="54" t="s">
        <v>79</v>
      </c>
      <c r="C199" s="54" t="s">
        <v>80</v>
      </c>
      <c r="D199" s="54" t="s">
        <v>79</v>
      </c>
      <c r="E199" s="54" t="s">
        <v>79</v>
      </c>
      <c r="F199" s="54" t="s">
        <v>80</v>
      </c>
      <c r="G199" s="54" t="s">
        <v>80</v>
      </c>
      <c r="H199" s="57" t="s">
        <v>81</v>
      </c>
      <c r="I199" s="57" t="s">
        <v>82</v>
      </c>
      <c r="J199" s="54" t="s">
        <v>79</v>
      </c>
      <c r="K199" s="54" t="s">
        <v>80</v>
      </c>
      <c r="L199" s="54" t="s">
        <v>83</v>
      </c>
      <c r="M199" s="54" t="s">
        <v>84</v>
      </c>
      <c r="N199" s="54" t="s">
        <v>85</v>
      </c>
      <c r="O199" s="54" t="s">
        <v>86</v>
      </c>
    </row>
    <row r="200" spans="1:15" s="1" customFormat="1" ht="29.1" customHeight="1">
      <c r="A200" s="3">
        <f>A176</f>
        <v>2023</v>
      </c>
      <c r="B200" s="25">
        <v>131.77455518306465</v>
      </c>
      <c r="C200" s="25">
        <v>514.25702575888477</v>
      </c>
      <c r="D200" s="52">
        <v>0.32718848312182147</v>
      </c>
      <c r="E200" s="52">
        <v>1.3087539324872859</v>
      </c>
      <c r="F200" s="25" t="s">
        <v>87</v>
      </c>
      <c r="G200" s="25" t="s">
        <v>87</v>
      </c>
      <c r="H200" s="20">
        <v>33.166623942400683</v>
      </c>
      <c r="I200" s="20">
        <v>20</v>
      </c>
      <c r="J200" s="25" t="s">
        <v>87</v>
      </c>
      <c r="K200" s="25" t="s">
        <v>87</v>
      </c>
      <c r="L200" s="56"/>
      <c r="M200" s="10"/>
      <c r="N200" s="36" t="s">
        <v>88</v>
      </c>
      <c r="O200" s="36" t="s">
        <v>88</v>
      </c>
    </row>
    <row r="201" spans="1:15" s="1" customFormat="1" ht="29.1" customHeight="1">
      <c r="A201" s="3">
        <f>A200+1</f>
        <v>2024</v>
      </c>
      <c r="B201" s="25">
        <v>142.59687991339467</v>
      </c>
      <c r="C201" s="25">
        <v>513.03541465286241</v>
      </c>
      <c r="D201" s="52">
        <v>0.32990819569156848</v>
      </c>
      <c r="E201" s="52">
        <v>1.3196327827662739</v>
      </c>
      <c r="F201" s="25" t="s">
        <v>87</v>
      </c>
      <c r="G201" s="25" t="s">
        <v>87</v>
      </c>
      <c r="H201" s="20">
        <v>54.355272638468783</v>
      </c>
      <c r="I201" s="20">
        <v>36.583553000000002</v>
      </c>
      <c r="J201" s="25" t="s">
        <v>87</v>
      </c>
      <c r="K201" s="25" t="s">
        <v>87</v>
      </c>
      <c r="L201" s="56"/>
      <c r="M201" s="10"/>
      <c r="N201" s="36" t="s">
        <v>88</v>
      </c>
      <c r="O201" s="36" t="s">
        <v>88</v>
      </c>
    </row>
    <row r="202" spans="1:15" s="1" customFormat="1" ht="29.1" customHeight="1">
      <c r="A202" s="3">
        <f t="shared" ref="A202:A219" si="8">A201+1</f>
        <v>2025</v>
      </c>
      <c r="B202" s="25">
        <v>472.46566430929624</v>
      </c>
      <c r="C202" s="25">
        <v>516.18625585230393</v>
      </c>
      <c r="D202" s="25">
        <v>226.20817542052728</v>
      </c>
      <c r="E202" s="25">
        <v>904.83270168210913</v>
      </c>
      <c r="F202" s="25" t="s">
        <v>87</v>
      </c>
      <c r="G202" s="25" t="s">
        <v>87</v>
      </c>
      <c r="H202" s="20">
        <v>77.394482043017049</v>
      </c>
      <c r="I202" s="20">
        <v>107.115397</v>
      </c>
      <c r="J202" s="25" t="s">
        <v>87</v>
      </c>
      <c r="K202" s="25" t="s">
        <v>87</v>
      </c>
      <c r="L202" s="56" t="s">
        <v>89</v>
      </c>
      <c r="M202" s="10"/>
      <c r="N202" s="36" t="s">
        <v>88</v>
      </c>
      <c r="O202" s="36" t="s">
        <v>88</v>
      </c>
    </row>
    <row r="203" spans="1:15" s="1" customFormat="1" ht="29.1" customHeight="1">
      <c r="A203" s="3">
        <f t="shared" si="8"/>
        <v>2026</v>
      </c>
      <c r="B203" s="25">
        <v>741.21227348519437</v>
      </c>
      <c r="C203" s="25">
        <v>507.42817082347551</v>
      </c>
      <c r="D203" s="25">
        <v>1798.3736813647752</v>
      </c>
      <c r="E203" s="25">
        <v>7193.4947254591007</v>
      </c>
      <c r="F203" s="25" t="s">
        <v>87</v>
      </c>
      <c r="G203" s="25" t="s">
        <v>87</v>
      </c>
      <c r="H203" s="20">
        <v>96.051948033942963</v>
      </c>
      <c r="I203" s="20">
        <v>147.86188800000002</v>
      </c>
      <c r="J203" s="25" t="s">
        <v>87</v>
      </c>
      <c r="K203" s="25" t="s">
        <v>87</v>
      </c>
      <c r="L203" s="56"/>
      <c r="M203" s="10"/>
      <c r="N203" s="36" t="s">
        <v>88</v>
      </c>
      <c r="O203" s="36" t="s">
        <v>88</v>
      </c>
    </row>
    <row r="204" spans="1:15" s="1" customFormat="1" ht="29.1" customHeight="1">
      <c r="A204" s="3">
        <f t="shared" si="8"/>
        <v>2027</v>
      </c>
      <c r="B204" s="25">
        <v>786.93705486838974</v>
      </c>
      <c r="C204" s="25">
        <v>505.30560571833905</v>
      </c>
      <c r="D204" s="25">
        <v>1959.7355531632447</v>
      </c>
      <c r="E204" s="25">
        <v>7838.9422126529789</v>
      </c>
      <c r="F204" s="25" t="s">
        <v>87</v>
      </c>
      <c r="G204" s="25" t="s">
        <v>87</v>
      </c>
      <c r="H204" s="20">
        <v>114.95675832062332</v>
      </c>
      <c r="I204" s="20">
        <v>201.50364256</v>
      </c>
      <c r="J204" s="25" t="s">
        <v>87</v>
      </c>
      <c r="K204" s="25" t="s">
        <v>87</v>
      </c>
      <c r="L204" s="56" t="s">
        <v>90</v>
      </c>
      <c r="M204" s="10"/>
      <c r="N204" s="36" t="s">
        <v>88</v>
      </c>
      <c r="O204" s="36" t="s">
        <v>88</v>
      </c>
    </row>
    <row r="205" spans="1:15" s="1" customFormat="1" ht="29.1" customHeight="1">
      <c r="A205" s="3">
        <f t="shared" si="8"/>
        <v>2028</v>
      </c>
      <c r="B205" s="25">
        <v>978.08308521520541</v>
      </c>
      <c r="C205" s="25">
        <v>502.26689595545088</v>
      </c>
      <c r="D205" s="25">
        <v>3102.3782697851389</v>
      </c>
      <c r="E205" s="25">
        <v>12409.513079140555</v>
      </c>
      <c r="F205" s="25" t="s">
        <v>87</v>
      </c>
      <c r="G205" s="25" t="s">
        <v>87</v>
      </c>
      <c r="H205" s="20">
        <v>132.9437271317704</v>
      </c>
      <c r="I205" s="20">
        <v>240.756551</v>
      </c>
      <c r="J205" s="25" t="s">
        <v>87</v>
      </c>
      <c r="K205" s="25" t="s">
        <v>87</v>
      </c>
      <c r="L205" s="56" t="s">
        <v>91</v>
      </c>
      <c r="M205" s="10"/>
      <c r="N205" s="36" t="s">
        <v>88</v>
      </c>
      <c r="O205" s="36" t="s">
        <v>88</v>
      </c>
    </row>
    <row r="206" spans="1:15" s="1" customFormat="1" ht="29.1" customHeight="1">
      <c r="A206" s="3">
        <f t="shared" si="8"/>
        <v>2029</v>
      </c>
      <c r="B206" s="25">
        <v>1236.8521946154765</v>
      </c>
      <c r="C206" s="25">
        <v>474.95909947450434</v>
      </c>
      <c r="D206" s="25">
        <v>3410.7943390410901</v>
      </c>
      <c r="E206" s="25">
        <v>13643.17735616436</v>
      </c>
      <c r="F206" s="25" t="s">
        <v>87</v>
      </c>
      <c r="G206" s="25" t="s">
        <v>87</v>
      </c>
      <c r="H206" s="20">
        <v>150.05595849522621</v>
      </c>
      <c r="I206" s="20">
        <v>253.02832500000002</v>
      </c>
      <c r="J206" s="25" t="s">
        <v>87</v>
      </c>
      <c r="K206" s="25" t="s">
        <v>87</v>
      </c>
      <c r="L206" s="56" t="s">
        <v>92</v>
      </c>
      <c r="M206" s="10"/>
      <c r="N206" s="36" t="s">
        <v>88</v>
      </c>
      <c r="O206" s="36" t="s">
        <v>88</v>
      </c>
    </row>
    <row r="207" spans="1:15" s="1" customFormat="1" ht="29.1" customHeight="1">
      <c r="A207" s="3">
        <f t="shared" si="8"/>
        <v>2030</v>
      </c>
      <c r="B207" s="25">
        <v>1506.0225902619698</v>
      </c>
      <c r="C207" s="25">
        <v>468.88122249001276</v>
      </c>
      <c r="D207" s="25">
        <v>3471.9626634434089</v>
      </c>
      <c r="E207" s="25">
        <v>13887.850653773636</v>
      </c>
      <c r="F207" s="25" t="s">
        <v>87</v>
      </c>
      <c r="G207" s="25" t="s">
        <v>87</v>
      </c>
      <c r="H207" s="20">
        <v>166.3567284250897</v>
      </c>
      <c r="I207" s="20">
        <v>257.06124900000003</v>
      </c>
      <c r="J207" s="25" t="s">
        <v>87</v>
      </c>
      <c r="K207" s="25" t="s">
        <v>87</v>
      </c>
      <c r="L207" s="56"/>
      <c r="M207" s="10"/>
      <c r="N207" s="36" t="s">
        <v>88</v>
      </c>
      <c r="O207" s="36" t="s">
        <v>88</v>
      </c>
    </row>
    <row r="208" spans="1:15" s="1" customFormat="1" ht="29.1" customHeight="1">
      <c r="A208" s="3">
        <f t="shared" si="8"/>
        <v>2031</v>
      </c>
      <c r="B208" s="25">
        <v>1531.8955097376015</v>
      </c>
      <c r="C208" s="25">
        <v>463.19617965921918</v>
      </c>
      <c r="D208" s="25">
        <v>3502.7887436806882</v>
      </c>
      <c r="E208" s="25">
        <v>14011.154974722753</v>
      </c>
      <c r="F208" s="25" t="s">
        <v>87</v>
      </c>
      <c r="G208" s="25" t="s">
        <v>87</v>
      </c>
      <c r="H208" s="20">
        <v>183.11518202492596</v>
      </c>
      <c r="I208" s="20">
        <v>262.5579590000001</v>
      </c>
      <c r="J208" s="25" t="s">
        <v>87</v>
      </c>
      <c r="K208" s="25" t="s">
        <v>87</v>
      </c>
      <c r="L208" s="56" t="s">
        <v>93</v>
      </c>
      <c r="M208" s="10"/>
      <c r="N208" s="36" t="s">
        <v>88</v>
      </c>
      <c r="O208" s="36" t="s">
        <v>88</v>
      </c>
    </row>
    <row r="209" spans="1:15" s="1" customFormat="1" ht="29.1" customHeight="1">
      <c r="A209" s="3">
        <f t="shared" si="8"/>
        <v>2032</v>
      </c>
      <c r="B209" s="25">
        <v>2123.8525388862959</v>
      </c>
      <c r="C209" s="25">
        <v>325.43519841952281</v>
      </c>
      <c r="D209" s="25">
        <v>3584.8762600340974</v>
      </c>
      <c r="E209" s="25">
        <v>14339.50504013639</v>
      </c>
      <c r="F209" s="25" t="s">
        <v>87</v>
      </c>
      <c r="G209" s="25" t="s">
        <v>87</v>
      </c>
      <c r="H209" s="20">
        <v>194.80619304898744</v>
      </c>
      <c r="I209" s="20">
        <v>262.5579590000001</v>
      </c>
      <c r="J209" s="25" t="s">
        <v>87</v>
      </c>
      <c r="K209" s="25" t="s">
        <v>87</v>
      </c>
      <c r="L209" s="56" t="s">
        <v>94</v>
      </c>
      <c r="M209" s="10"/>
      <c r="N209" s="36" t="s">
        <v>88</v>
      </c>
      <c r="O209" s="36" t="s">
        <v>88</v>
      </c>
    </row>
    <row r="210" spans="1:15" s="1" customFormat="1" ht="29.1" customHeight="1">
      <c r="A210" s="3">
        <f t="shared" si="8"/>
        <v>2033</v>
      </c>
      <c r="B210" s="25">
        <v>2305.4295182214692</v>
      </c>
      <c r="C210" s="25">
        <v>327.86889486546249</v>
      </c>
      <c r="D210" s="25">
        <v>3724.0378219134141</v>
      </c>
      <c r="E210" s="25">
        <v>14896.151287653656</v>
      </c>
      <c r="F210" s="25" t="s">
        <v>87</v>
      </c>
      <c r="G210" s="25" t="s">
        <v>87</v>
      </c>
      <c r="H210" s="20">
        <v>208.72601780807082</v>
      </c>
      <c r="I210" s="20">
        <v>262.5579590000001</v>
      </c>
      <c r="J210" s="25" t="s">
        <v>87</v>
      </c>
      <c r="K210" s="25" t="s">
        <v>87</v>
      </c>
      <c r="L210" s="56"/>
      <c r="M210" s="10"/>
      <c r="N210" s="36" t="s">
        <v>88</v>
      </c>
      <c r="O210" s="36" t="s">
        <v>88</v>
      </c>
    </row>
    <row r="211" spans="1:15" s="1" customFormat="1" ht="29.1" customHeight="1">
      <c r="A211" s="3">
        <f t="shared" si="8"/>
        <v>2034</v>
      </c>
      <c r="B211" s="25">
        <v>2284.7683966083359</v>
      </c>
      <c r="C211" s="25">
        <v>331.03811141183638</v>
      </c>
      <c r="D211" s="25">
        <v>3730.648602040616</v>
      </c>
      <c r="E211" s="25">
        <v>14922.594408162464</v>
      </c>
      <c r="F211" s="25" t="s">
        <v>87</v>
      </c>
      <c r="G211" s="25" t="s">
        <v>87</v>
      </c>
      <c r="H211" s="20">
        <v>222.28554880266449</v>
      </c>
      <c r="I211" s="20">
        <v>262.5579590000001</v>
      </c>
      <c r="J211" s="25" t="s">
        <v>87</v>
      </c>
      <c r="K211" s="25" t="s">
        <v>87</v>
      </c>
      <c r="L211" s="56"/>
      <c r="M211" s="10"/>
      <c r="N211" s="36" t="s">
        <v>88</v>
      </c>
      <c r="O211" s="36" t="s">
        <v>88</v>
      </c>
    </row>
    <row r="212" spans="1:15" s="1" customFormat="1" ht="29.1" customHeight="1">
      <c r="A212" s="3">
        <f t="shared" si="8"/>
        <v>2035</v>
      </c>
      <c r="B212" s="25">
        <v>2290.3078520958525</v>
      </c>
      <c r="C212" s="25">
        <v>360.93808880097765</v>
      </c>
      <c r="D212" s="25">
        <v>3738.1092817750364</v>
      </c>
      <c r="E212" s="25">
        <v>14952.437127100146</v>
      </c>
      <c r="F212" s="25" t="s">
        <v>87</v>
      </c>
      <c r="G212" s="25" t="s">
        <v>87</v>
      </c>
      <c r="H212" s="20">
        <v>234.02375295442593</v>
      </c>
      <c r="I212" s="20">
        <v>266.12077500000009</v>
      </c>
      <c r="J212" s="25" t="s">
        <v>87</v>
      </c>
      <c r="K212" s="25" t="s">
        <v>87</v>
      </c>
      <c r="L212" s="56"/>
      <c r="M212" s="10"/>
      <c r="N212" s="36" t="s">
        <v>88</v>
      </c>
      <c r="O212" s="36" t="s">
        <v>88</v>
      </c>
    </row>
    <row r="213" spans="1:15" s="1" customFormat="1" ht="29.1" customHeight="1">
      <c r="A213" s="3">
        <f t="shared" si="8"/>
        <v>2036</v>
      </c>
      <c r="B213" s="25">
        <v>2245.0265245782703</v>
      </c>
      <c r="C213" s="25">
        <v>409.0796168373497</v>
      </c>
      <c r="D213" s="25">
        <v>3738.6780674005795</v>
      </c>
      <c r="E213" s="25">
        <v>14954.712269602318</v>
      </c>
      <c r="F213" s="25" t="s">
        <v>87</v>
      </c>
      <c r="G213" s="25" t="s">
        <v>87</v>
      </c>
      <c r="H213" s="20">
        <v>243.8355222250855</v>
      </c>
      <c r="I213" s="20">
        <v>266.12684600000006</v>
      </c>
      <c r="J213" s="25" t="s">
        <v>87</v>
      </c>
      <c r="K213" s="25" t="s">
        <v>87</v>
      </c>
      <c r="L213" s="56" t="s">
        <v>95</v>
      </c>
      <c r="M213" s="10"/>
      <c r="N213" s="36" t="s">
        <v>88</v>
      </c>
      <c r="O213" s="36" t="s">
        <v>88</v>
      </c>
    </row>
    <row r="214" spans="1:15" s="1" customFormat="1" ht="29.1" customHeight="1">
      <c r="A214" s="3">
        <f t="shared" si="8"/>
        <v>2037</v>
      </c>
      <c r="B214" s="25">
        <v>2326.3946318929752</v>
      </c>
      <c r="C214" s="25">
        <v>400.3195492630847</v>
      </c>
      <c r="D214" s="25">
        <v>3887.6877741530402</v>
      </c>
      <c r="E214" s="25">
        <v>15550.751096612161</v>
      </c>
      <c r="F214" s="25" t="s">
        <v>87</v>
      </c>
      <c r="G214" s="25" t="s">
        <v>87</v>
      </c>
      <c r="H214" s="20">
        <v>256.32382264040172</v>
      </c>
      <c r="I214" s="20">
        <v>266.13414900000009</v>
      </c>
      <c r="J214" s="25" t="s">
        <v>87</v>
      </c>
      <c r="K214" s="25" t="s">
        <v>87</v>
      </c>
      <c r="L214" s="56" t="s">
        <v>96</v>
      </c>
      <c r="M214" s="10"/>
      <c r="N214" s="36" t="s">
        <v>88</v>
      </c>
      <c r="O214" s="36" t="s">
        <v>88</v>
      </c>
    </row>
    <row r="215" spans="1:15" s="1" customFormat="1" ht="29.1" customHeight="1">
      <c r="A215" s="3">
        <f t="shared" si="8"/>
        <v>2038</v>
      </c>
      <c r="B215" s="20">
        <v>2323.3414251101399</v>
      </c>
      <c r="C215" s="20">
        <v>406.29090061062226</v>
      </c>
      <c r="D215" s="20">
        <v>3890.1402474482688</v>
      </c>
      <c r="E215" s="20">
        <v>15560.560989793075</v>
      </c>
      <c r="F215" s="25" t="s">
        <v>87</v>
      </c>
      <c r="G215" s="25" t="s">
        <v>87</v>
      </c>
      <c r="H215" s="20">
        <v>266.08381257841643</v>
      </c>
      <c r="I215" s="20">
        <v>323.40079700000001</v>
      </c>
      <c r="J215" s="25" t="s">
        <v>87</v>
      </c>
      <c r="K215" s="25" t="s">
        <v>87</v>
      </c>
      <c r="L215" s="56"/>
      <c r="M215" s="10"/>
      <c r="N215" s="36" t="s">
        <v>88</v>
      </c>
      <c r="O215" s="36" t="s">
        <v>88</v>
      </c>
    </row>
    <row r="216" spans="1:15" s="1" customFormat="1" ht="29.1" customHeight="1">
      <c r="A216" s="3">
        <f t="shared" si="8"/>
        <v>2039</v>
      </c>
      <c r="B216" s="20">
        <v>2315.9807925010496</v>
      </c>
      <c r="C216" s="20">
        <v>407.55082718253277</v>
      </c>
      <c r="D216" s="20">
        <v>3891.3298143086017</v>
      </c>
      <c r="E216" s="20">
        <v>15565.319257234407</v>
      </c>
      <c r="F216" s="25" t="s">
        <v>87</v>
      </c>
      <c r="G216" s="25" t="s">
        <v>87</v>
      </c>
      <c r="H216" s="20">
        <v>275.54287734566674</v>
      </c>
      <c r="I216" s="20">
        <v>326.651749</v>
      </c>
      <c r="J216" s="25" t="s">
        <v>87</v>
      </c>
      <c r="K216" s="25" t="s">
        <v>87</v>
      </c>
      <c r="L216" s="56" t="s">
        <v>97</v>
      </c>
      <c r="M216" s="10"/>
      <c r="N216" s="36" t="s">
        <v>88</v>
      </c>
      <c r="O216" s="36" t="s">
        <v>88</v>
      </c>
    </row>
    <row r="217" spans="1:15" s="1" customFormat="1" ht="29.1" customHeight="1">
      <c r="A217" s="3">
        <f t="shared" si="8"/>
        <v>2040</v>
      </c>
      <c r="B217" s="20">
        <v>2291.7394213589141</v>
      </c>
      <c r="C217" s="20">
        <v>415.52074923528914</v>
      </c>
      <c r="D217" s="20">
        <v>3890.8026399391042</v>
      </c>
      <c r="E217" s="20">
        <v>15563.210559756417</v>
      </c>
      <c r="F217" s="25" t="s">
        <v>87</v>
      </c>
      <c r="G217" s="25" t="s">
        <v>87</v>
      </c>
      <c r="H217" s="20">
        <v>283.98421045278229</v>
      </c>
      <c r="I217" s="20">
        <v>329.642854</v>
      </c>
      <c r="J217" s="25" t="s">
        <v>87</v>
      </c>
      <c r="K217" s="25" t="s">
        <v>87</v>
      </c>
      <c r="L217" s="56"/>
      <c r="M217" s="10"/>
      <c r="N217" s="36" t="s">
        <v>88</v>
      </c>
      <c r="O217" s="36" t="s">
        <v>88</v>
      </c>
    </row>
    <row r="218" spans="1:15" s="1" customFormat="1" ht="29.1" customHeight="1">
      <c r="A218" s="3">
        <f t="shared" si="8"/>
        <v>2041</v>
      </c>
      <c r="B218" s="20">
        <v>2292.9304924062271</v>
      </c>
      <c r="C218" s="20">
        <v>419.24431280608474</v>
      </c>
      <c r="D218" s="20">
        <v>3889.9901189622547</v>
      </c>
      <c r="E218" s="20">
        <v>15559.960475849019</v>
      </c>
      <c r="F218" s="25" t="s">
        <v>87</v>
      </c>
      <c r="G218" s="25" t="s">
        <v>87</v>
      </c>
      <c r="H218" s="20">
        <v>291.21355066704547</v>
      </c>
      <c r="I218" s="20">
        <v>329.642854</v>
      </c>
      <c r="J218" s="25" t="s">
        <v>87</v>
      </c>
      <c r="K218" s="25" t="s">
        <v>87</v>
      </c>
      <c r="L218" s="56"/>
      <c r="M218" s="10"/>
      <c r="N218" s="36" t="s">
        <v>88</v>
      </c>
      <c r="O218" s="36" t="s">
        <v>88</v>
      </c>
    </row>
    <row r="219" spans="1:15" s="1" customFormat="1" ht="29.1" customHeight="1">
      <c r="A219" s="3">
        <f t="shared" si="8"/>
        <v>2042</v>
      </c>
      <c r="B219" s="20">
        <v>2335.1466812170893</v>
      </c>
      <c r="C219" s="20">
        <v>420.84668516960824</v>
      </c>
      <c r="D219" s="20">
        <v>3890.5657051645571</v>
      </c>
      <c r="E219" s="20">
        <v>15562.262820658229</v>
      </c>
      <c r="F219" s="25" t="s">
        <v>87</v>
      </c>
      <c r="G219" s="25" t="s">
        <v>87</v>
      </c>
      <c r="H219" s="20">
        <v>298.62495538472302</v>
      </c>
      <c r="I219" s="20">
        <v>329.642854</v>
      </c>
      <c r="J219" s="25" t="s">
        <v>87</v>
      </c>
      <c r="K219" s="25" t="s">
        <v>87</v>
      </c>
      <c r="L219" s="56"/>
      <c r="M219" s="10"/>
      <c r="N219" s="36" t="s">
        <v>88</v>
      </c>
      <c r="O219" s="36" t="s">
        <v>88</v>
      </c>
    </row>
    <row r="220" spans="1:15" s="1" customFormat="1">
      <c r="A220" s="3"/>
      <c r="B220" s="3"/>
      <c r="C220" s="3"/>
      <c r="D220" s="3"/>
      <c r="E220" s="3"/>
      <c r="F220" s="3"/>
      <c r="G220" s="3"/>
      <c r="H220" s="3"/>
      <c r="I220" s="3"/>
      <c r="J220" s="3"/>
      <c r="K220" s="3"/>
      <c r="L220" s="3"/>
      <c r="M220" s="3"/>
      <c r="N220" s="3"/>
      <c r="O220" s="3"/>
    </row>
    <row r="221" spans="1:15" s="1" customFormat="1">
      <c r="A221" s="3">
        <f>A197+1</f>
        <v>10</v>
      </c>
      <c r="B221" s="49" t="str">
        <f ca="1">OFFSET(Portfolios!$B$8,A221,0)</f>
        <v>15% SSR Target Scenario</v>
      </c>
      <c r="C221" s="54"/>
      <c r="D221" s="54"/>
      <c r="E221" s="54"/>
      <c r="F221" s="54"/>
      <c r="G221" s="50"/>
      <c r="H221" s="54"/>
      <c r="I221" s="54"/>
      <c r="J221" s="54"/>
      <c r="K221" s="54"/>
      <c r="L221" s="54"/>
      <c r="M221" s="54"/>
      <c r="N221" s="54"/>
      <c r="O221" s="54"/>
    </row>
    <row r="222" spans="1:15" s="1" customFormat="1" ht="30" customHeight="1">
      <c r="A222" s="3"/>
      <c r="B222" s="54" t="s">
        <v>75</v>
      </c>
      <c r="C222" s="54" t="s">
        <v>75</v>
      </c>
      <c r="D222" s="54" t="s">
        <v>76</v>
      </c>
      <c r="E222" s="54" t="s">
        <v>77</v>
      </c>
      <c r="F222" s="54" t="s">
        <v>76</v>
      </c>
      <c r="G222" s="54" t="s">
        <v>77</v>
      </c>
      <c r="H222" s="54"/>
      <c r="I222" s="54"/>
      <c r="J222" s="55" t="s">
        <v>78</v>
      </c>
      <c r="K222" s="55" t="s">
        <v>78</v>
      </c>
      <c r="L222" s="54"/>
      <c r="M222" s="54"/>
      <c r="N222" s="54"/>
      <c r="O222" s="54"/>
    </row>
    <row r="223" spans="1:15" s="1" customFormat="1" ht="27" customHeight="1">
      <c r="A223" s="51" t="s">
        <v>5</v>
      </c>
      <c r="B223" s="54" t="s">
        <v>79</v>
      </c>
      <c r="C223" s="54" t="s">
        <v>80</v>
      </c>
      <c r="D223" s="54" t="s">
        <v>79</v>
      </c>
      <c r="E223" s="54" t="s">
        <v>79</v>
      </c>
      <c r="F223" s="54" t="s">
        <v>80</v>
      </c>
      <c r="G223" s="54" t="s">
        <v>80</v>
      </c>
      <c r="H223" s="57" t="s">
        <v>81</v>
      </c>
      <c r="I223" s="57" t="s">
        <v>82</v>
      </c>
      <c r="J223" s="54" t="s">
        <v>79</v>
      </c>
      <c r="K223" s="54" t="s">
        <v>80</v>
      </c>
      <c r="L223" s="54" t="s">
        <v>83</v>
      </c>
      <c r="M223" s="54" t="s">
        <v>84</v>
      </c>
      <c r="N223" s="54" t="s">
        <v>85</v>
      </c>
      <c r="O223" s="54" t="s">
        <v>86</v>
      </c>
    </row>
    <row r="224" spans="1:15" s="1" customFormat="1" ht="29.1" customHeight="1">
      <c r="A224" s="3">
        <f>A200</f>
        <v>2023</v>
      </c>
      <c r="B224" s="25">
        <v>135.58615892230614</v>
      </c>
      <c r="C224" s="25">
        <v>532.71338998895249</v>
      </c>
      <c r="D224" s="52">
        <v>0.3389310739157313</v>
      </c>
      <c r="E224" s="52">
        <v>1.3557242956629252</v>
      </c>
      <c r="F224" s="25" t="s">
        <v>87</v>
      </c>
      <c r="G224" s="25" t="s">
        <v>87</v>
      </c>
      <c r="H224" s="20">
        <v>33.166623942400683</v>
      </c>
      <c r="I224" s="20">
        <v>20</v>
      </c>
      <c r="J224" s="25" t="s">
        <v>87</v>
      </c>
      <c r="K224" s="25" t="s">
        <v>87</v>
      </c>
      <c r="L224" s="56"/>
      <c r="M224" s="10"/>
      <c r="N224" s="36" t="s">
        <v>88</v>
      </c>
      <c r="O224" s="36" t="s">
        <v>88</v>
      </c>
    </row>
    <row r="225" spans="1:15" s="1" customFormat="1" ht="29.1" customHeight="1">
      <c r="A225" s="3">
        <f>A224+1</f>
        <v>2024</v>
      </c>
      <c r="B225" s="25">
        <v>152.73490251703299</v>
      </c>
      <c r="C225" s="25">
        <v>557.91421571256774</v>
      </c>
      <c r="D225" s="52">
        <v>0.35876757627141875</v>
      </c>
      <c r="E225" s="52">
        <v>1.435070305085675</v>
      </c>
      <c r="F225" s="25" t="s">
        <v>87</v>
      </c>
      <c r="G225" s="25" t="s">
        <v>87</v>
      </c>
      <c r="H225" s="20">
        <v>54.355272638468783</v>
      </c>
      <c r="I225" s="20">
        <v>36.583553000000002</v>
      </c>
      <c r="J225" s="25" t="s">
        <v>87</v>
      </c>
      <c r="K225" s="25" t="s">
        <v>87</v>
      </c>
      <c r="L225" s="56"/>
      <c r="M225" s="10"/>
      <c r="N225" s="36" t="s">
        <v>88</v>
      </c>
      <c r="O225" s="36" t="s">
        <v>88</v>
      </c>
    </row>
    <row r="226" spans="1:15" s="1" customFormat="1" ht="29.1" customHeight="1">
      <c r="A226" s="3">
        <f t="shared" ref="A226:A243" si="9">A225+1</f>
        <v>2025</v>
      </c>
      <c r="B226" s="25">
        <v>523.11048502337621</v>
      </c>
      <c r="C226" s="25">
        <v>574.8243600325568</v>
      </c>
      <c r="D226" s="25">
        <v>251.90513733368823</v>
      </c>
      <c r="E226" s="25">
        <v>1007.6205493347529</v>
      </c>
      <c r="F226" s="25" t="s">
        <v>87</v>
      </c>
      <c r="G226" s="25" t="s">
        <v>87</v>
      </c>
      <c r="H226" s="20">
        <v>77.394482043017049</v>
      </c>
      <c r="I226" s="20">
        <v>107.115397</v>
      </c>
      <c r="J226" s="25" t="s">
        <v>87</v>
      </c>
      <c r="K226" s="25" t="s">
        <v>87</v>
      </c>
      <c r="L226" s="56" t="s">
        <v>89</v>
      </c>
      <c r="M226" s="10"/>
      <c r="N226" s="36" t="s">
        <v>88</v>
      </c>
      <c r="O226" s="36" t="s">
        <v>88</v>
      </c>
    </row>
    <row r="227" spans="1:15" s="1" customFormat="1" ht="29.1" customHeight="1">
      <c r="A227" s="3">
        <f t="shared" si="9"/>
        <v>2026</v>
      </c>
      <c r="B227" s="25">
        <v>744.46692200548625</v>
      </c>
      <c r="C227" s="25">
        <v>571.42319998538312</v>
      </c>
      <c r="D227" s="25">
        <v>1111.7776973024179</v>
      </c>
      <c r="E227" s="25">
        <v>4447.1107892096716</v>
      </c>
      <c r="F227" s="25" t="s">
        <v>87</v>
      </c>
      <c r="G227" s="25" t="s">
        <v>87</v>
      </c>
      <c r="H227" s="20">
        <v>96.051948033942963</v>
      </c>
      <c r="I227" s="20">
        <v>147.86188800000002</v>
      </c>
      <c r="J227" s="25" t="s">
        <v>87</v>
      </c>
      <c r="K227" s="25" t="s">
        <v>87</v>
      </c>
      <c r="L227" s="56"/>
      <c r="M227" s="10"/>
      <c r="N227" s="36" t="s">
        <v>88</v>
      </c>
      <c r="O227" s="36" t="s">
        <v>88</v>
      </c>
    </row>
    <row r="228" spans="1:15" s="1" customFormat="1" ht="29.1" customHeight="1">
      <c r="A228" s="3">
        <f t="shared" si="9"/>
        <v>2027</v>
      </c>
      <c r="B228" s="25">
        <v>823.33413569828076</v>
      </c>
      <c r="C228" s="25">
        <v>589.27685282474681</v>
      </c>
      <c r="D228" s="25">
        <v>1339.246535492289</v>
      </c>
      <c r="E228" s="25">
        <v>5356.9861419691561</v>
      </c>
      <c r="F228" s="25" t="s">
        <v>87</v>
      </c>
      <c r="G228" s="25" t="s">
        <v>87</v>
      </c>
      <c r="H228" s="20">
        <v>114.95675832062332</v>
      </c>
      <c r="I228" s="20">
        <v>201.50364256</v>
      </c>
      <c r="J228" s="25" t="s">
        <v>87</v>
      </c>
      <c r="K228" s="25" t="s">
        <v>87</v>
      </c>
      <c r="L228" s="56" t="s">
        <v>90</v>
      </c>
      <c r="M228" s="10"/>
      <c r="N228" s="36" t="s">
        <v>88</v>
      </c>
      <c r="O228" s="36" t="s">
        <v>88</v>
      </c>
    </row>
    <row r="229" spans="1:15" s="1" customFormat="1" ht="29.1" customHeight="1">
      <c r="A229" s="3">
        <f t="shared" si="9"/>
        <v>2028</v>
      </c>
      <c r="B229" s="25">
        <v>1079.2132117311726</v>
      </c>
      <c r="C229" s="25">
        <v>604.31712495271267</v>
      </c>
      <c r="D229" s="25">
        <v>1974.5911672107061</v>
      </c>
      <c r="E229" s="25">
        <v>7898.3646688428244</v>
      </c>
      <c r="F229" s="25" t="s">
        <v>87</v>
      </c>
      <c r="G229" s="25" t="s">
        <v>87</v>
      </c>
      <c r="H229" s="20">
        <v>132.9437271317704</v>
      </c>
      <c r="I229" s="20">
        <v>240.756551</v>
      </c>
      <c r="J229" s="25" t="s">
        <v>87</v>
      </c>
      <c r="K229" s="25" t="s">
        <v>87</v>
      </c>
      <c r="L229" s="56" t="s">
        <v>91</v>
      </c>
      <c r="M229" s="10"/>
      <c r="N229" s="36" t="s">
        <v>88</v>
      </c>
      <c r="O229" s="36" t="s">
        <v>88</v>
      </c>
    </row>
    <row r="230" spans="1:15" s="1" customFormat="1" ht="29.1" customHeight="1">
      <c r="A230" s="3">
        <f t="shared" si="9"/>
        <v>2029</v>
      </c>
      <c r="B230" s="25">
        <v>1397.2040850329013</v>
      </c>
      <c r="C230" s="25">
        <v>574.33266762514722</v>
      </c>
      <c r="D230" s="25">
        <v>2360.1536247398058</v>
      </c>
      <c r="E230" s="25">
        <v>9440.6144989592231</v>
      </c>
      <c r="F230" s="25" t="s">
        <v>87</v>
      </c>
      <c r="G230" s="25" t="s">
        <v>87</v>
      </c>
      <c r="H230" s="20">
        <v>150.05595849522621</v>
      </c>
      <c r="I230" s="20">
        <v>253.02832500000002</v>
      </c>
      <c r="J230" s="25" t="s">
        <v>87</v>
      </c>
      <c r="K230" s="25" t="s">
        <v>87</v>
      </c>
      <c r="L230" s="56" t="s">
        <v>92</v>
      </c>
      <c r="M230" s="10"/>
      <c r="N230" s="36" t="s">
        <v>88</v>
      </c>
      <c r="O230" s="36" t="s">
        <v>88</v>
      </c>
    </row>
    <row r="231" spans="1:15" s="1" customFormat="1" ht="29.1" customHeight="1">
      <c r="A231" s="3">
        <f t="shared" si="9"/>
        <v>2030</v>
      </c>
      <c r="B231" s="25">
        <v>1630.9759094612002</v>
      </c>
      <c r="C231" s="25">
        <v>566.17467071352871</v>
      </c>
      <c r="D231" s="25">
        <v>2431.6889909455931</v>
      </c>
      <c r="E231" s="25">
        <v>9726.7559637823724</v>
      </c>
      <c r="F231" s="25" t="s">
        <v>87</v>
      </c>
      <c r="G231" s="25" t="s">
        <v>87</v>
      </c>
      <c r="H231" s="20">
        <v>166.3567284250897</v>
      </c>
      <c r="I231" s="20">
        <v>257.06124900000003</v>
      </c>
      <c r="J231" s="25" t="s">
        <v>87</v>
      </c>
      <c r="K231" s="25" t="s">
        <v>87</v>
      </c>
      <c r="L231" s="56"/>
      <c r="M231" s="10"/>
      <c r="N231" s="36" t="s">
        <v>88</v>
      </c>
      <c r="O231" s="36" t="s">
        <v>88</v>
      </c>
    </row>
    <row r="232" spans="1:15" s="1" customFormat="1" ht="29.1" customHeight="1">
      <c r="A232" s="3">
        <f t="shared" si="9"/>
        <v>2031</v>
      </c>
      <c r="B232" s="25">
        <v>1648.1965762417308</v>
      </c>
      <c r="C232" s="25">
        <v>555.62848479818001</v>
      </c>
      <c r="D232" s="25">
        <v>2460.0415585102487</v>
      </c>
      <c r="E232" s="25">
        <v>9840.1662340409948</v>
      </c>
      <c r="F232" s="25" t="s">
        <v>87</v>
      </c>
      <c r="G232" s="25" t="s">
        <v>87</v>
      </c>
      <c r="H232" s="20">
        <v>183.11518202492596</v>
      </c>
      <c r="I232" s="20">
        <v>262.5579590000001</v>
      </c>
      <c r="J232" s="25" t="s">
        <v>87</v>
      </c>
      <c r="K232" s="25" t="s">
        <v>87</v>
      </c>
      <c r="L232" s="56" t="s">
        <v>93</v>
      </c>
      <c r="M232" s="10"/>
      <c r="N232" s="36" t="s">
        <v>88</v>
      </c>
      <c r="O232" s="36" t="s">
        <v>88</v>
      </c>
    </row>
    <row r="233" spans="1:15" s="1" customFormat="1" ht="29.1" customHeight="1">
      <c r="A233" s="3">
        <f t="shared" si="9"/>
        <v>2032</v>
      </c>
      <c r="B233" s="25">
        <v>2353.4209191996492</v>
      </c>
      <c r="C233" s="25">
        <v>388.3484177287026</v>
      </c>
      <c r="D233" s="25">
        <v>2550.7539187204602</v>
      </c>
      <c r="E233" s="25">
        <v>10203.015674881841</v>
      </c>
      <c r="F233" s="25" t="s">
        <v>87</v>
      </c>
      <c r="G233" s="25" t="s">
        <v>87</v>
      </c>
      <c r="H233" s="20">
        <v>194.80619304898744</v>
      </c>
      <c r="I233" s="20">
        <v>262.5579590000001</v>
      </c>
      <c r="J233" s="25" t="s">
        <v>87</v>
      </c>
      <c r="K233" s="25" t="s">
        <v>87</v>
      </c>
      <c r="L233" s="56" t="s">
        <v>94</v>
      </c>
      <c r="M233" s="10"/>
      <c r="N233" s="36" t="s">
        <v>88</v>
      </c>
      <c r="O233" s="36" t="s">
        <v>88</v>
      </c>
    </row>
    <row r="234" spans="1:15" s="1" customFormat="1" ht="29.1" customHeight="1">
      <c r="A234" s="3">
        <f t="shared" si="9"/>
        <v>2033</v>
      </c>
      <c r="B234" s="25">
        <v>2580.2218256320011</v>
      </c>
      <c r="C234" s="25">
        <v>394.20024004161104</v>
      </c>
      <c r="D234" s="25">
        <v>2729.1435741271566</v>
      </c>
      <c r="E234" s="25">
        <v>10916.574296508627</v>
      </c>
      <c r="F234" s="25" t="s">
        <v>87</v>
      </c>
      <c r="G234" s="25" t="s">
        <v>87</v>
      </c>
      <c r="H234" s="20">
        <v>208.72601780807082</v>
      </c>
      <c r="I234" s="20">
        <v>262.5579590000001</v>
      </c>
      <c r="J234" s="25" t="s">
        <v>87</v>
      </c>
      <c r="K234" s="25" t="s">
        <v>87</v>
      </c>
      <c r="L234" s="56"/>
      <c r="M234" s="10"/>
      <c r="N234" s="36" t="s">
        <v>88</v>
      </c>
      <c r="O234" s="36" t="s">
        <v>88</v>
      </c>
    </row>
    <row r="235" spans="1:15" s="1" customFormat="1" ht="29.1" customHeight="1">
      <c r="A235" s="3">
        <f t="shared" si="9"/>
        <v>2034</v>
      </c>
      <c r="B235" s="25">
        <v>2558.7910636287243</v>
      </c>
      <c r="C235" s="25">
        <v>397.4486077217382</v>
      </c>
      <c r="D235" s="25">
        <v>2734.6924059728672</v>
      </c>
      <c r="E235" s="25">
        <v>10938.769623891469</v>
      </c>
      <c r="F235" s="25" t="s">
        <v>87</v>
      </c>
      <c r="G235" s="25" t="s">
        <v>87</v>
      </c>
      <c r="H235" s="20">
        <v>222.28554880266449</v>
      </c>
      <c r="I235" s="20">
        <v>262.5579590000001</v>
      </c>
      <c r="J235" s="25" t="s">
        <v>87</v>
      </c>
      <c r="K235" s="25" t="s">
        <v>87</v>
      </c>
      <c r="L235" s="56"/>
      <c r="M235" s="10"/>
      <c r="N235" s="36" t="s">
        <v>88</v>
      </c>
      <c r="O235" s="36" t="s">
        <v>88</v>
      </c>
    </row>
    <row r="236" spans="1:15" s="1" customFormat="1" ht="29.1" customHeight="1">
      <c r="A236" s="3">
        <f t="shared" si="9"/>
        <v>2035</v>
      </c>
      <c r="B236" s="25">
        <v>2559.1721272706045</v>
      </c>
      <c r="C236" s="25">
        <v>432.73725267640907</v>
      </c>
      <c r="D236" s="25">
        <v>2741.3611402497827</v>
      </c>
      <c r="E236" s="25">
        <v>10965.444560999131</v>
      </c>
      <c r="F236" s="25" t="s">
        <v>87</v>
      </c>
      <c r="G236" s="25" t="s">
        <v>87</v>
      </c>
      <c r="H236" s="20">
        <v>234.02375295442593</v>
      </c>
      <c r="I236" s="20">
        <v>266.12077500000009</v>
      </c>
      <c r="J236" s="25" t="s">
        <v>87</v>
      </c>
      <c r="K236" s="25" t="s">
        <v>87</v>
      </c>
      <c r="L236" s="56"/>
      <c r="M236" s="10"/>
      <c r="N236" s="36" t="s">
        <v>88</v>
      </c>
      <c r="O236" s="36" t="s">
        <v>88</v>
      </c>
    </row>
    <row r="237" spans="1:15" s="1" customFormat="1" ht="29.1" customHeight="1">
      <c r="A237" s="3">
        <f t="shared" si="9"/>
        <v>2036</v>
      </c>
      <c r="B237" s="25">
        <v>2514.7047937025291</v>
      </c>
      <c r="C237" s="25">
        <v>490.39099113092948</v>
      </c>
      <c r="D237" s="25">
        <v>2741.8034450004443</v>
      </c>
      <c r="E237" s="25">
        <v>10967.213780001777</v>
      </c>
      <c r="F237" s="25" t="s">
        <v>87</v>
      </c>
      <c r="G237" s="25" t="s">
        <v>87</v>
      </c>
      <c r="H237" s="20">
        <v>243.8355222250855</v>
      </c>
      <c r="I237" s="20">
        <v>266.12684600000006</v>
      </c>
      <c r="J237" s="25" t="s">
        <v>87</v>
      </c>
      <c r="K237" s="25" t="s">
        <v>87</v>
      </c>
      <c r="L237" s="56" t="s">
        <v>95</v>
      </c>
      <c r="M237" s="10"/>
      <c r="N237" s="36" t="s">
        <v>88</v>
      </c>
      <c r="O237" s="36" t="s">
        <v>88</v>
      </c>
    </row>
    <row r="238" spans="1:15" s="1" customFormat="1" ht="29.1" customHeight="1">
      <c r="A238" s="3">
        <f t="shared" si="9"/>
        <v>2037</v>
      </c>
      <c r="B238" s="25">
        <v>2608.7272971976872</v>
      </c>
      <c r="C238" s="25">
        <v>480.44306751861831</v>
      </c>
      <c r="D238" s="25">
        <v>2922.5562084619073</v>
      </c>
      <c r="E238" s="25">
        <v>11690.224833847629</v>
      </c>
      <c r="F238" s="25" t="s">
        <v>87</v>
      </c>
      <c r="G238" s="25" t="s">
        <v>87</v>
      </c>
      <c r="H238" s="20">
        <v>256.32382264040172</v>
      </c>
      <c r="I238" s="20">
        <v>266.13414900000009</v>
      </c>
      <c r="J238" s="25" t="s">
        <v>87</v>
      </c>
      <c r="K238" s="25" t="s">
        <v>87</v>
      </c>
      <c r="L238" s="56" t="s">
        <v>96</v>
      </c>
      <c r="M238" s="10"/>
      <c r="N238" s="36" t="s">
        <v>88</v>
      </c>
      <c r="O238" s="36" t="s">
        <v>88</v>
      </c>
    </row>
    <row r="239" spans="1:15" s="1" customFormat="1" ht="29.1" customHeight="1">
      <c r="A239" s="3">
        <f t="shared" si="9"/>
        <v>2038</v>
      </c>
      <c r="B239" s="20">
        <v>2600.6322015090655</v>
      </c>
      <c r="C239" s="20">
        <v>487.39129509476288</v>
      </c>
      <c r="D239" s="20">
        <v>2924.6684845170435</v>
      </c>
      <c r="E239" s="20">
        <v>11698.673938068174</v>
      </c>
      <c r="F239" s="25" t="s">
        <v>87</v>
      </c>
      <c r="G239" s="25" t="s">
        <v>87</v>
      </c>
      <c r="H239" s="20">
        <v>266.08381257841643</v>
      </c>
      <c r="I239" s="20">
        <v>323.40079700000001</v>
      </c>
      <c r="J239" s="25" t="s">
        <v>87</v>
      </c>
      <c r="K239" s="25" t="s">
        <v>87</v>
      </c>
      <c r="L239" s="56"/>
      <c r="M239" s="10"/>
      <c r="N239" s="36" t="s">
        <v>88</v>
      </c>
      <c r="O239" s="36" t="s">
        <v>88</v>
      </c>
    </row>
    <row r="240" spans="1:15" s="1" customFormat="1" ht="29.1" customHeight="1">
      <c r="A240" s="3">
        <f t="shared" si="9"/>
        <v>2039</v>
      </c>
      <c r="B240" s="20">
        <v>2589.9514153458254</v>
      </c>
      <c r="C240" s="20">
        <v>488.80099707335648</v>
      </c>
      <c r="D240" s="20">
        <v>2925.7187839885787</v>
      </c>
      <c r="E240" s="20">
        <v>11702.875135954315</v>
      </c>
      <c r="F240" s="25" t="s">
        <v>87</v>
      </c>
      <c r="G240" s="25" t="s">
        <v>87</v>
      </c>
      <c r="H240" s="20">
        <v>275.54287734566674</v>
      </c>
      <c r="I240" s="20">
        <v>326.651749</v>
      </c>
      <c r="J240" s="25" t="s">
        <v>87</v>
      </c>
      <c r="K240" s="25" t="s">
        <v>87</v>
      </c>
      <c r="L240" s="56" t="s">
        <v>97</v>
      </c>
      <c r="M240" s="10"/>
      <c r="N240" s="36" t="s">
        <v>88</v>
      </c>
      <c r="O240" s="36" t="s">
        <v>88</v>
      </c>
    </row>
    <row r="241" spans="1:15" s="1" customFormat="1" ht="29.1" customHeight="1">
      <c r="A241" s="3">
        <f t="shared" si="9"/>
        <v>2040</v>
      </c>
      <c r="B241" s="20">
        <v>2564.5429139686598</v>
      </c>
      <c r="C241" s="20">
        <v>498.40540578736818</v>
      </c>
      <c r="D241" s="20">
        <v>2925.2512185739311</v>
      </c>
      <c r="E241" s="20">
        <v>11701.004874295724</v>
      </c>
      <c r="F241" s="25" t="s">
        <v>87</v>
      </c>
      <c r="G241" s="25" t="s">
        <v>87</v>
      </c>
      <c r="H241" s="20">
        <v>283.98421045278229</v>
      </c>
      <c r="I241" s="20">
        <v>329.642854</v>
      </c>
      <c r="J241" s="25" t="s">
        <v>87</v>
      </c>
      <c r="K241" s="25" t="s">
        <v>87</v>
      </c>
      <c r="L241" s="56"/>
      <c r="M241" s="10"/>
      <c r="N241" s="36" t="s">
        <v>88</v>
      </c>
      <c r="O241" s="36" t="s">
        <v>88</v>
      </c>
    </row>
    <row r="242" spans="1:15" s="1" customFormat="1" ht="29.1" customHeight="1">
      <c r="A242" s="3">
        <f t="shared" si="9"/>
        <v>2041</v>
      </c>
      <c r="B242" s="20">
        <v>2566.7588852464141</v>
      </c>
      <c r="C242" s="20">
        <v>502.94576478536089</v>
      </c>
      <c r="D242" s="20">
        <v>2924.5486738853651</v>
      </c>
      <c r="E242" s="20">
        <v>11698.194695541461</v>
      </c>
      <c r="F242" s="25" t="s">
        <v>87</v>
      </c>
      <c r="G242" s="25" t="s">
        <v>87</v>
      </c>
      <c r="H242" s="20">
        <v>291.21355066704547</v>
      </c>
      <c r="I242" s="20">
        <v>329.642854</v>
      </c>
      <c r="J242" s="25" t="s">
        <v>87</v>
      </c>
      <c r="K242" s="25" t="s">
        <v>87</v>
      </c>
      <c r="L242" s="56"/>
      <c r="M242" s="10"/>
      <c r="N242" s="36" t="s">
        <v>88</v>
      </c>
      <c r="O242" s="36" t="s">
        <v>88</v>
      </c>
    </row>
    <row r="243" spans="1:15" s="1" customFormat="1" ht="29.1" customHeight="1">
      <c r="A243" s="3">
        <f t="shared" si="9"/>
        <v>2042</v>
      </c>
      <c r="B243" s="20">
        <v>2616.7924575399343</v>
      </c>
      <c r="C243" s="20">
        <v>504.81546073787075</v>
      </c>
      <c r="D243" s="20">
        <v>2925.0467902412297</v>
      </c>
      <c r="E243" s="20">
        <v>11700.187160964919</v>
      </c>
      <c r="F243" s="25" t="s">
        <v>87</v>
      </c>
      <c r="G243" s="25" t="s">
        <v>87</v>
      </c>
      <c r="H243" s="20">
        <v>298.62495538472302</v>
      </c>
      <c r="I243" s="20">
        <v>329.642854</v>
      </c>
      <c r="J243" s="25" t="s">
        <v>87</v>
      </c>
      <c r="K243" s="25" t="s">
        <v>87</v>
      </c>
      <c r="L243" s="56"/>
      <c r="M243" s="10"/>
      <c r="N243" s="36" t="s">
        <v>88</v>
      </c>
      <c r="O243" s="36" t="s">
        <v>88</v>
      </c>
    </row>
    <row r="244" spans="1:15" s="1" customFormat="1">
      <c r="A244" s="3"/>
      <c r="B244" s="3"/>
      <c r="C244" s="3"/>
      <c r="D244" s="3"/>
      <c r="E244" s="3"/>
      <c r="F244" s="3"/>
      <c r="G244" s="3"/>
      <c r="H244" s="3"/>
      <c r="I244" s="3"/>
      <c r="J244" s="3"/>
      <c r="K244" s="3"/>
      <c r="L244" s="3"/>
      <c r="M244" s="3"/>
      <c r="N244" s="3"/>
      <c r="O244" s="3"/>
    </row>
    <row r="245" spans="1:15" s="1" customFormat="1">
      <c r="A245" s="3">
        <f>A221+1</f>
        <v>11</v>
      </c>
      <c r="B245" s="49" t="str">
        <f ca="1">OFFSET(Portfolios!$B$8,A245,0)</f>
        <v>Accelerated SSR 2028 Target Scenario-Pathway 1</v>
      </c>
      <c r="C245" s="54"/>
      <c r="D245" s="54"/>
      <c r="E245" s="54"/>
      <c r="F245" s="54"/>
      <c r="G245" s="50"/>
      <c r="H245" s="54"/>
      <c r="I245" s="54"/>
      <c r="J245" s="54"/>
      <c r="K245" s="54"/>
      <c r="L245" s="54"/>
      <c r="M245" s="54"/>
      <c r="N245" s="54"/>
      <c r="O245" s="54"/>
    </row>
    <row r="246" spans="1:15" s="1" customFormat="1" ht="30" customHeight="1">
      <c r="A246" s="3"/>
      <c r="B246" s="54" t="s">
        <v>75</v>
      </c>
      <c r="C246" s="54" t="s">
        <v>75</v>
      </c>
      <c r="D246" s="54" t="s">
        <v>76</v>
      </c>
      <c r="E246" s="54" t="s">
        <v>77</v>
      </c>
      <c r="F246" s="54" t="s">
        <v>76</v>
      </c>
      <c r="G246" s="54" t="s">
        <v>77</v>
      </c>
      <c r="H246" s="54"/>
      <c r="I246" s="54"/>
      <c r="J246" s="55" t="s">
        <v>78</v>
      </c>
      <c r="K246" s="55" t="s">
        <v>78</v>
      </c>
      <c r="L246" s="54"/>
      <c r="M246" s="54"/>
      <c r="N246" s="54"/>
      <c r="O246" s="54"/>
    </row>
    <row r="247" spans="1:15" s="1" customFormat="1" ht="27" customHeight="1">
      <c r="A247" s="51" t="s">
        <v>5</v>
      </c>
      <c r="B247" s="54" t="s">
        <v>79</v>
      </c>
      <c r="C247" s="54" t="s">
        <v>80</v>
      </c>
      <c r="D247" s="54" t="s">
        <v>79</v>
      </c>
      <c r="E247" s="54" t="s">
        <v>79</v>
      </c>
      <c r="F247" s="54" t="s">
        <v>80</v>
      </c>
      <c r="G247" s="54" t="s">
        <v>80</v>
      </c>
      <c r="H247" s="57" t="s">
        <v>81</v>
      </c>
      <c r="I247" s="57" t="s">
        <v>82</v>
      </c>
      <c r="J247" s="54" t="s">
        <v>79</v>
      </c>
      <c r="K247" s="54" t="s">
        <v>80</v>
      </c>
      <c r="L247" s="54" t="s">
        <v>83</v>
      </c>
      <c r="M247" s="54" t="s">
        <v>84</v>
      </c>
      <c r="N247" s="54" t="s">
        <v>85</v>
      </c>
      <c r="O247" s="54" t="s">
        <v>86</v>
      </c>
    </row>
    <row r="248" spans="1:15" s="1" customFormat="1" ht="29.1" customHeight="1">
      <c r="A248" s="3">
        <f>A224</f>
        <v>2023</v>
      </c>
      <c r="B248" s="25">
        <v>135.58615892230614</v>
      </c>
      <c r="C248" s="25">
        <v>532.71338998895249</v>
      </c>
      <c r="D248" s="52">
        <v>0.3389310739157313</v>
      </c>
      <c r="E248" s="52">
        <v>1.3557242956629252</v>
      </c>
      <c r="F248" s="25" t="s">
        <v>87</v>
      </c>
      <c r="G248" s="25" t="s">
        <v>87</v>
      </c>
      <c r="H248" s="20">
        <v>33.166623942400683</v>
      </c>
      <c r="I248" s="20">
        <v>20</v>
      </c>
      <c r="J248" s="25" t="s">
        <v>87</v>
      </c>
      <c r="K248" s="25" t="s">
        <v>87</v>
      </c>
      <c r="L248" s="56"/>
      <c r="M248" s="10"/>
      <c r="N248" s="36" t="s">
        <v>88</v>
      </c>
      <c r="O248" s="36" t="s">
        <v>88</v>
      </c>
    </row>
    <row r="249" spans="1:15" s="1" customFormat="1" ht="29.1" customHeight="1">
      <c r="A249" s="3">
        <f>A248+1</f>
        <v>2024</v>
      </c>
      <c r="B249" s="25">
        <v>152.73490251703299</v>
      </c>
      <c r="C249" s="25">
        <v>557.91421571256774</v>
      </c>
      <c r="D249" s="52">
        <v>0.35876757627141875</v>
      </c>
      <c r="E249" s="52">
        <v>1.435070305085675</v>
      </c>
      <c r="F249" s="25" t="s">
        <v>87</v>
      </c>
      <c r="G249" s="25" t="s">
        <v>87</v>
      </c>
      <c r="H249" s="20">
        <v>54.355272638468783</v>
      </c>
      <c r="I249" s="20">
        <v>36.583553000000002</v>
      </c>
      <c r="J249" s="25" t="s">
        <v>87</v>
      </c>
      <c r="K249" s="25" t="s">
        <v>87</v>
      </c>
      <c r="L249" s="56"/>
      <c r="M249" s="10"/>
      <c r="N249" s="36" t="s">
        <v>88</v>
      </c>
      <c r="O249" s="36" t="s">
        <v>88</v>
      </c>
    </row>
    <row r="250" spans="1:15" s="1" customFormat="1" ht="29.1" customHeight="1">
      <c r="A250" s="3">
        <f t="shared" ref="A250:A267" si="10">A249+1</f>
        <v>2025</v>
      </c>
      <c r="B250" s="25">
        <v>523.11048502337621</v>
      </c>
      <c r="C250" s="25">
        <v>574.8243600325568</v>
      </c>
      <c r="D250" s="25">
        <v>251.90513733368823</v>
      </c>
      <c r="E250" s="25">
        <v>1007.6205493347529</v>
      </c>
      <c r="F250" s="25" t="s">
        <v>87</v>
      </c>
      <c r="G250" s="25" t="s">
        <v>87</v>
      </c>
      <c r="H250" s="20">
        <v>77.394482043017049</v>
      </c>
      <c r="I250" s="20">
        <v>107.115397</v>
      </c>
      <c r="J250" s="25" t="s">
        <v>87</v>
      </c>
      <c r="K250" s="25" t="s">
        <v>87</v>
      </c>
      <c r="L250" s="56" t="s">
        <v>89</v>
      </c>
      <c r="M250" s="10"/>
      <c r="N250" s="36" t="s">
        <v>88</v>
      </c>
      <c r="O250" s="36" t="s">
        <v>88</v>
      </c>
    </row>
    <row r="251" spans="1:15" s="1" customFormat="1" ht="29.1" customHeight="1">
      <c r="A251" s="3">
        <f t="shared" si="10"/>
        <v>2026</v>
      </c>
      <c r="B251" s="25">
        <v>744.26003319840606</v>
      </c>
      <c r="C251" s="25">
        <v>571.49543975143501</v>
      </c>
      <c r="D251" s="25">
        <v>1111.7776973024179</v>
      </c>
      <c r="E251" s="25">
        <v>4447.1107892096716</v>
      </c>
      <c r="F251" s="25" t="s">
        <v>87</v>
      </c>
      <c r="G251" s="25" t="s">
        <v>87</v>
      </c>
      <c r="H251" s="20">
        <v>96.051948033942963</v>
      </c>
      <c r="I251" s="20">
        <v>147.86188800000002</v>
      </c>
      <c r="J251" s="25" t="s">
        <v>87</v>
      </c>
      <c r="K251" s="25" t="s">
        <v>87</v>
      </c>
      <c r="L251" s="56"/>
      <c r="M251" s="10"/>
      <c r="N251" s="36" t="s">
        <v>88</v>
      </c>
      <c r="O251" s="36" t="s">
        <v>88</v>
      </c>
    </row>
    <row r="252" spans="1:15" s="1" customFormat="1" ht="29.1" customHeight="1">
      <c r="A252" s="3">
        <f t="shared" si="10"/>
        <v>2027</v>
      </c>
      <c r="B252" s="25">
        <v>823.26893003389114</v>
      </c>
      <c r="C252" s="25">
        <v>589.31584588896135</v>
      </c>
      <c r="D252" s="25">
        <v>1339.246535492289</v>
      </c>
      <c r="E252" s="25">
        <v>5356.9861419691561</v>
      </c>
      <c r="F252" s="25" t="s">
        <v>87</v>
      </c>
      <c r="G252" s="25" t="s">
        <v>87</v>
      </c>
      <c r="H252" s="20">
        <v>114.95675832062332</v>
      </c>
      <c r="I252" s="20">
        <v>201.50364256</v>
      </c>
      <c r="J252" s="25" t="s">
        <v>87</v>
      </c>
      <c r="K252" s="25" t="s">
        <v>87</v>
      </c>
      <c r="L252" s="56" t="s">
        <v>90</v>
      </c>
      <c r="M252" s="10"/>
      <c r="N252" s="36" t="s">
        <v>88</v>
      </c>
      <c r="O252" s="36" t="s">
        <v>88</v>
      </c>
    </row>
    <row r="253" spans="1:15" s="1" customFormat="1" ht="29.1" customHeight="1">
      <c r="A253" s="3">
        <f t="shared" si="10"/>
        <v>2028</v>
      </c>
      <c r="B253" s="25">
        <v>1312.5566599414501</v>
      </c>
      <c r="C253" s="25">
        <v>604.46849590664488</v>
      </c>
      <c r="D253" s="25">
        <v>1974.5911672107061</v>
      </c>
      <c r="E253" s="25">
        <v>7898.3646688428244</v>
      </c>
      <c r="F253" s="25" t="s">
        <v>87</v>
      </c>
      <c r="G253" s="25" t="s">
        <v>87</v>
      </c>
      <c r="H253" s="20">
        <v>132.9437271317704</v>
      </c>
      <c r="I253" s="20">
        <v>240.756551</v>
      </c>
      <c r="J253" s="25" t="s">
        <v>87</v>
      </c>
      <c r="K253" s="25" t="s">
        <v>87</v>
      </c>
      <c r="L253" s="56" t="s">
        <v>91</v>
      </c>
      <c r="M253" s="10"/>
      <c r="N253" s="36" t="s">
        <v>88</v>
      </c>
      <c r="O253" s="36" t="s">
        <v>88</v>
      </c>
    </row>
    <row r="254" spans="1:15" s="1" customFormat="1" ht="29.1" customHeight="1">
      <c r="A254" s="3">
        <f t="shared" si="10"/>
        <v>2029</v>
      </c>
      <c r="B254" s="25">
        <v>1631.4172366174203</v>
      </c>
      <c r="C254" s="25">
        <v>573.54603489380816</v>
      </c>
      <c r="D254" s="25">
        <v>2360.1536247398058</v>
      </c>
      <c r="E254" s="25">
        <v>9440.6144989592231</v>
      </c>
      <c r="F254" s="25" t="s">
        <v>87</v>
      </c>
      <c r="G254" s="25" t="s">
        <v>87</v>
      </c>
      <c r="H254" s="20">
        <v>150.05595849522621</v>
      </c>
      <c r="I254" s="20">
        <v>253.02832500000002</v>
      </c>
      <c r="J254" s="25" t="s">
        <v>87</v>
      </c>
      <c r="K254" s="25" t="s">
        <v>87</v>
      </c>
      <c r="L254" s="56" t="s">
        <v>92</v>
      </c>
      <c r="M254" s="10"/>
      <c r="N254" s="36" t="s">
        <v>88</v>
      </c>
      <c r="O254" s="36" t="s">
        <v>88</v>
      </c>
    </row>
    <row r="255" spans="1:15" s="1" customFormat="1" ht="29.1" customHeight="1">
      <c r="A255" s="3">
        <f t="shared" si="10"/>
        <v>2030</v>
      </c>
      <c r="B255" s="25">
        <v>1693.921020296335</v>
      </c>
      <c r="C255" s="25">
        <v>566.52976579043059</v>
      </c>
      <c r="D255" s="25">
        <v>2431.6889909455931</v>
      </c>
      <c r="E255" s="25">
        <v>9726.7559637823724</v>
      </c>
      <c r="F255" s="25" t="s">
        <v>87</v>
      </c>
      <c r="G255" s="25" t="s">
        <v>87</v>
      </c>
      <c r="H255" s="20">
        <v>166.35673830353488</v>
      </c>
      <c r="I255" s="20">
        <v>257.06124900000003</v>
      </c>
      <c r="J255" s="25" t="s">
        <v>87</v>
      </c>
      <c r="K255" s="25" t="s">
        <v>87</v>
      </c>
      <c r="L255" s="56"/>
      <c r="M255" s="10"/>
      <c r="N255" s="36" t="s">
        <v>88</v>
      </c>
      <c r="O255" s="36" t="s">
        <v>88</v>
      </c>
    </row>
    <row r="256" spans="1:15" s="1" customFormat="1" ht="29.1" customHeight="1">
      <c r="A256" s="3">
        <f t="shared" si="10"/>
        <v>2031</v>
      </c>
      <c r="B256" s="25">
        <v>1717.9184167129272</v>
      </c>
      <c r="C256" s="25">
        <v>555.54011315719322</v>
      </c>
      <c r="D256" s="25">
        <v>2460.0415585102487</v>
      </c>
      <c r="E256" s="25">
        <v>9840.1662340409948</v>
      </c>
      <c r="F256" s="25" t="s">
        <v>87</v>
      </c>
      <c r="G256" s="25" t="s">
        <v>87</v>
      </c>
      <c r="H256" s="20">
        <v>183.11518202492596</v>
      </c>
      <c r="I256" s="20">
        <v>262.5579590000001</v>
      </c>
      <c r="J256" s="25" t="s">
        <v>87</v>
      </c>
      <c r="K256" s="25" t="s">
        <v>87</v>
      </c>
      <c r="L256" s="56" t="s">
        <v>93</v>
      </c>
      <c r="M256" s="10"/>
      <c r="N256" s="36" t="s">
        <v>88</v>
      </c>
      <c r="O256" s="36" t="s">
        <v>88</v>
      </c>
    </row>
    <row r="257" spans="1:15" s="1" customFormat="1" ht="29.1" customHeight="1">
      <c r="A257" s="3">
        <f t="shared" si="10"/>
        <v>2032</v>
      </c>
      <c r="B257" s="25">
        <v>2308.831784443139</v>
      </c>
      <c r="C257" s="25">
        <v>389.56421290746459</v>
      </c>
      <c r="D257" s="25">
        <v>2550.7539187204602</v>
      </c>
      <c r="E257" s="25">
        <v>10203.015674881841</v>
      </c>
      <c r="F257" s="25" t="s">
        <v>87</v>
      </c>
      <c r="G257" s="25" t="s">
        <v>87</v>
      </c>
      <c r="H257" s="20">
        <v>194.80619304898744</v>
      </c>
      <c r="I257" s="20">
        <v>262.5579590000001</v>
      </c>
      <c r="J257" s="25" t="s">
        <v>87</v>
      </c>
      <c r="K257" s="25" t="s">
        <v>87</v>
      </c>
      <c r="L257" s="56" t="s">
        <v>94</v>
      </c>
      <c r="M257" s="10"/>
      <c r="N257" s="36" t="s">
        <v>88</v>
      </c>
      <c r="O257" s="36" t="s">
        <v>88</v>
      </c>
    </row>
    <row r="258" spans="1:15" s="1" customFormat="1" ht="29.1" customHeight="1">
      <c r="A258" s="3">
        <f t="shared" si="10"/>
        <v>2033</v>
      </c>
      <c r="B258" s="25">
        <v>2494.7357791112427</v>
      </c>
      <c r="C258" s="25">
        <v>400.63504385273046</v>
      </c>
      <c r="D258" s="25">
        <v>2729.1435741271566</v>
      </c>
      <c r="E258" s="25">
        <v>10916.574296508627</v>
      </c>
      <c r="F258" s="25" t="s">
        <v>87</v>
      </c>
      <c r="G258" s="25" t="s">
        <v>87</v>
      </c>
      <c r="H258" s="20">
        <v>208.72601780807082</v>
      </c>
      <c r="I258" s="20">
        <v>262.5579590000001</v>
      </c>
      <c r="J258" s="25" t="s">
        <v>87</v>
      </c>
      <c r="K258" s="25" t="s">
        <v>87</v>
      </c>
      <c r="L258" s="56"/>
      <c r="M258" s="10"/>
      <c r="N258" s="36" t="s">
        <v>88</v>
      </c>
      <c r="O258" s="36" t="s">
        <v>88</v>
      </c>
    </row>
    <row r="259" spans="1:15" s="1" customFormat="1" ht="29.1" customHeight="1">
      <c r="A259" s="3">
        <f t="shared" si="10"/>
        <v>2034</v>
      </c>
      <c r="B259" s="25">
        <v>2465.1645256691331</v>
      </c>
      <c r="C259" s="25">
        <v>404.05285315703122</v>
      </c>
      <c r="D259" s="25">
        <v>2734.6924059728672</v>
      </c>
      <c r="E259" s="25">
        <v>10938.769623891469</v>
      </c>
      <c r="F259" s="25" t="s">
        <v>87</v>
      </c>
      <c r="G259" s="25" t="s">
        <v>87</v>
      </c>
      <c r="H259" s="20">
        <v>222.28554880266449</v>
      </c>
      <c r="I259" s="20">
        <v>262.5579590000001</v>
      </c>
      <c r="J259" s="25" t="s">
        <v>87</v>
      </c>
      <c r="K259" s="25" t="s">
        <v>87</v>
      </c>
      <c r="L259" s="56"/>
      <c r="M259" s="10"/>
      <c r="N259" s="36" t="s">
        <v>88</v>
      </c>
      <c r="O259" s="36" t="s">
        <v>88</v>
      </c>
    </row>
    <row r="260" spans="1:15" s="1" customFormat="1" ht="29.1" customHeight="1">
      <c r="A260" s="3">
        <f t="shared" si="10"/>
        <v>2035</v>
      </c>
      <c r="B260" s="25">
        <v>2472.331028639072</v>
      </c>
      <c r="C260" s="25">
        <v>436.78103245108753</v>
      </c>
      <c r="D260" s="25">
        <v>2741.3611402497827</v>
      </c>
      <c r="E260" s="25">
        <v>10965.444560999131</v>
      </c>
      <c r="F260" s="25" t="s">
        <v>87</v>
      </c>
      <c r="G260" s="25" t="s">
        <v>87</v>
      </c>
      <c r="H260" s="20">
        <v>234.02375295442593</v>
      </c>
      <c r="I260" s="20">
        <v>266.12077500000009</v>
      </c>
      <c r="J260" s="25" t="s">
        <v>87</v>
      </c>
      <c r="K260" s="25" t="s">
        <v>87</v>
      </c>
      <c r="L260" s="56"/>
      <c r="M260" s="10"/>
      <c r="N260" s="36" t="s">
        <v>88</v>
      </c>
      <c r="O260" s="36" t="s">
        <v>88</v>
      </c>
    </row>
    <row r="261" spans="1:15" s="1" customFormat="1" ht="29.1" customHeight="1">
      <c r="A261" s="3">
        <f t="shared" si="10"/>
        <v>2036</v>
      </c>
      <c r="B261" s="25">
        <v>2424.8296932742355</v>
      </c>
      <c r="C261" s="25">
        <v>492.86223962658283</v>
      </c>
      <c r="D261" s="25">
        <v>2741.8034450004443</v>
      </c>
      <c r="E261" s="25">
        <v>10967.213780001777</v>
      </c>
      <c r="F261" s="25" t="s">
        <v>87</v>
      </c>
      <c r="G261" s="25" t="s">
        <v>87</v>
      </c>
      <c r="H261" s="20">
        <v>243.8355222250855</v>
      </c>
      <c r="I261" s="20">
        <v>266.12684600000006</v>
      </c>
      <c r="J261" s="25" t="s">
        <v>87</v>
      </c>
      <c r="K261" s="25" t="s">
        <v>87</v>
      </c>
      <c r="L261" s="56" t="s">
        <v>95</v>
      </c>
      <c r="M261" s="10"/>
      <c r="N261" s="36" t="s">
        <v>88</v>
      </c>
      <c r="O261" s="36" t="s">
        <v>88</v>
      </c>
    </row>
    <row r="262" spans="1:15" s="1" customFormat="1" ht="29.1" customHeight="1">
      <c r="A262" s="3">
        <f t="shared" si="10"/>
        <v>2037</v>
      </c>
      <c r="B262" s="25">
        <v>2508.5200331980723</v>
      </c>
      <c r="C262" s="25">
        <v>482.71068607399963</v>
      </c>
      <c r="D262" s="25">
        <v>2922.5562084619073</v>
      </c>
      <c r="E262" s="25">
        <v>11690.224833847629</v>
      </c>
      <c r="F262" s="25" t="s">
        <v>87</v>
      </c>
      <c r="G262" s="25" t="s">
        <v>87</v>
      </c>
      <c r="H262" s="20">
        <v>256.32382264040172</v>
      </c>
      <c r="I262" s="20">
        <v>266.13414900000009</v>
      </c>
      <c r="J262" s="25" t="s">
        <v>87</v>
      </c>
      <c r="K262" s="25" t="s">
        <v>87</v>
      </c>
      <c r="L262" s="56" t="s">
        <v>96</v>
      </c>
      <c r="M262" s="10"/>
      <c r="N262" s="36" t="s">
        <v>88</v>
      </c>
      <c r="O262" s="36" t="s">
        <v>88</v>
      </c>
    </row>
    <row r="263" spans="1:15" s="1" customFormat="1" ht="29.1" customHeight="1">
      <c r="A263" s="3">
        <f t="shared" si="10"/>
        <v>2038</v>
      </c>
      <c r="B263" s="20">
        <v>2502.1549395516945</v>
      </c>
      <c r="C263" s="20">
        <v>488.52744342291533</v>
      </c>
      <c r="D263" s="20">
        <v>2924.6684845170435</v>
      </c>
      <c r="E263" s="20">
        <v>11698.673938068174</v>
      </c>
      <c r="F263" s="25" t="s">
        <v>87</v>
      </c>
      <c r="G263" s="25" t="s">
        <v>87</v>
      </c>
      <c r="H263" s="20">
        <v>266.08381257841643</v>
      </c>
      <c r="I263" s="20">
        <v>323.40079700000001</v>
      </c>
      <c r="J263" s="25" t="s">
        <v>87</v>
      </c>
      <c r="K263" s="25" t="s">
        <v>87</v>
      </c>
      <c r="L263" s="56"/>
      <c r="M263" s="10"/>
      <c r="N263" s="36" t="s">
        <v>88</v>
      </c>
      <c r="O263" s="36" t="s">
        <v>88</v>
      </c>
    </row>
    <row r="264" spans="1:15" s="1" customFormat="1" ht="29.1" customHeight="1">
      <c r="A264" s="3">
        <f t="shared" si="10"/>
        <v>2039</v>
      </c>
      <c r="B264" s="20">
        <v>2496.7974615384187</v>
      </c>
      <c r="C264" s="20">
        <v>489.18822493235621</v>
      </c>
      <c r="D264" s="20">
        <v>2925.7187839885787</v>
      </c>
      <c r="E264" s="20">
        <v>11702.875135954315</v>
      </c>
      <c r="F264" s="25" t="s">
        <v>87</v>
      </c>
      <c r="G264" s="25" t="s">
        <v>87</v>
      </c>
      <c r="H264" s="20">
        <v>275.54287734566674</v>
      </c>
      <c r="I264" s="20">
        <v>326.651749</v>
      </c>
      <c r="J264" s="25" t="s">
        <v>87</v>
      </c>
      <c r="K264" s="25" t="s">
        <v>87</v>
      </c>
      <c r="L264" s="56" t="s">
        <v>97</v>
      </c>
      <c r="M264" s="10"/>
      <c r="N264" s="36" t="s">
        <v>88</v>
      </c>
      <c r="O264" s="36" t="s">
        <v>88</v>
      </c>
    </row>
    <row r="265" spans="1:15" s="1" customFormat="1" ht="29.1" customHeight="1">
      <c r="A265" s="3">
        <f t="shared" si="10"/>
        <v>2040</v>
      </c>
      <c r="B265" s="20">
        <v>2466.0302098309267</v>
      </c>
      <c r="C265" s="20">
        <v>501.27879046690873</v>
      </c>
      <c r="D265" s="20">
        <v>2925.2512185739311</v>
      </c>
      <c r="E265" s="20">
        <v>11701.004874295724</v>
      </c>
      <c r="F265" s="25" t="s">
        <v>87</v>
      </c>
      <c r="G265" s="25" t="s">
        <v>87</v>
      </c>
      <c r="H265" s="20">
        <v>283.98421045278229</v>
      </c>
      <c r="I265" s="20">
        <v>329.642854</v>
      </c>
      <c r="J265" s="25" t="s">
        <v>87</v>
      </c>
      <c r="K265" s="25" t="s">
        <v>87</v>
      </c>
      <c r="L265" s="56"/>
      <c r="M265" s="10"/>
      <c r="N265" s="36" t="s">
        <v>88</v>
      </c>
      <c r="O265" s="36" t="s">
        <v>88</v>
      </c>
    </row>
    <row r="266" spans="1:15" s="1" customFormat="1" ht="29.1" customHeight="1">
      <c r="A266" s="3">
        <f t="shared" si="10"/>
        <v>2041</v>
      </c>
      <c r="B266" s="20">
        <v>2466.5595648953531</v>
      </c>
      <c r="C266" s="20">
        <v>506.08086282820125</v>
      </c>
      <c r="D266" s="20">
        <v>2924.5486738853651</v>
      </c>
      <c r="E266" s="20">
        <v>11698.194695541461</v>
      </c>
      <c r="F266" s="25" t="s">
        <v>87</v>
      </c>
      <c r="G266" s="25" t="s">
        <v>87</v>
      </c>
      <c r="H266" s="20">
        <v>291.21355066704547</v>
      </c>
      <c r="I266" s="20">
        <v>329.642854</v>
      </c>
      <c r="J266" s="25" t="s">
        <v>87</v>
      </c>
      <c r="K266" s="25" t="s">
        <v>87</v>
      </c>
      <c r="L266" s="56"/>
      <c r="M266" s="10"/>
      <c r="N266" s="36" t="s">
        <v>88</v>
      </c>
      <c r="O266" s="36" t="s">
        <v>88</v>
      </c>
    </row>
    <row r="267" spans="1:15" s="1" customFormat="1" ht="29.1" customHeight="1">
      <c r="A267" s="3">
        <f t="shared" si="10"/>
        <v>2042</v>
      </c>
      <c r="B267" s="20">
        <v>2515.3871391288367</v>
      </c>
      <c r="C267" s="20">
        <v>508.09907458319424</v>
      </c>
      <c r="D267" s="20">
        <v>2925.0467902412297</v>
      </c>
      <c r="E267" s="20">
        <v>11700.187160964919</v>
      </c>
      <c r="F267" s="25" t="s">
        <v>87</v>
      </c>
      <c r="G267" s="25" t="s">
        <v>87</v>
      </c>
      <c r="H267" s="20">
        <v>298.62495538472302</v>
      </c>
      <c r="I267" s="20">
        <v>329.642854</v>
      </c>
      <c r="J267" s="25" t="s">
        <v>87</v>
      </c>
      <c r="K267" s="25" t="s">
        <v>87</v>
      </c>
      <c r="L267" s="56"/>
      <c r="M267" s="10"/>
      <c r="N267" s="36" t="s">
        <v>88</v>
      </c>
      <c r="O267" s="36" t="s">
        <v>88</v>
      </c>
    </row>
    <row r="268" spans="1:15" s="1" customFormat="1">
      <c r="A268" s="3"/>
      <c r="B268" s="3"/>
      <c r="C268" s="3"/>
      <c r="D268" s="3"/>
      <c r="E268" s="3"/>
      <c r="F268" s="3"/>
      <c r="G268" s="3"/>
      <c r="H268" s="3"/>
      <c r="I268" s="3"/>
      <c r="J268" s="3"/>
      <c r="K268" s="3"/>
      <c r="L268" s="3"/>
      <c r="M268" s="3"/>
      <c r="N268" s="3"/>
      <c r="O268" s="3"/>
    </row>
    <row r="269" spans="1:15" s="1" customFormat="1">
      <c r="A269" s="3">
        <f>A245+1</f>
        <v>12</v>
      </c>
      <c r="B269" s="49" t="str">
        <f ca="1">OFFSET(Portfolios!$B$8,A269,0)</f>
        <v>Accelerated SSR 2028 Target Scenario-Pathway 2</v>
      </c>
      <c r="C269" s="54"/>
      <c r="D269" s="54"/>
      <c r="E269" s="54"/>
      <c r="F269" s="54"/>
      <c r="G269" s="50"/>
      <c r="H269" s="54"/>
      <c r="I269" s="54"/>
      <c r="J269" s="54"/>
      <c r="K269" s="54"/>
      <c r="L269" s="54"/>
      <c r="M269" s="54"/>
      <c r="N269" s="54"/>
      <c r="O269" s="54"/>
    </row>
    <row r="270" spans="1:15" s="1" customFormat="1" ht="30" customHeight="1">
      <c r="A270" s="3"/>
      <c r="B270" s="54" t="s">
        <v>75</v>
      </c>
      <c r="C270" s="54" t="s">
        <v>75</v>
      </c>
      <c r="D270" s="54" t="s">
        <v>76</v>
      </c>
      <c r="E270" s="54" t="s">
        <v>77</v>
      </c>
      <c r="F270" s="54" t="s">
        <v>76</v>
      </c>
      <c r="G270" s="54" t="s">
        <v>77</v>
      </c>
      <c r="H270" s="54"/>
      <c r="I270" s="54"/>
      <c r="J270" s="55" t="s">
        <v>78</v>
      </c>
      <c r="K270" s="55" t="s">
        <v>78</v>
      </c>
      <c r="L270" s="54"/>
      <c r="M270" s="54"/>
      <c r="N270" s="54"/>
      <c r="O270" s="54"/>
    </row>
    <row r="271" spans="1:15" s="1" customFormat="1" ht="27" customHeight="1">
      <c r="A271" s="51" t="s">
        <v>5</v>
      </c>
      <c r="B271" s="54" t="s">
        <v>79</v>
      </c>
      <c r="C271" s="54" t="s">
        <v>80</v>
      </c>
      <c r="D271" s="54" t="s">
        <v>79</v>
      </c>
      <c r="E271" s="54" t="s">
        <v>79</v>
      </c>
      <c r="F271" s="54" t="s">
        <v>80</v>
      </c>
      <c r="G271" s="54" t="s">
        <v>80</v>
      </c>
      <c r="H271" s="57" t="s">
        <v>81</v>
      </c>
      <c r="I271" s="57" t="s">
        <v>82</v>
      </c>
      <c r="J271" s="54" t="s">
        <v>79</v>
      </c>
      <c r="K271" s="54" t="s">
        <v>80</v>
      </c>
      <c r="L271" s="54" t="s">
        <v>83</v>
      </c>
      <c r="M271" s="54" t="s">
        <v>84</v>
      </c>
      <c r="N271" s="54" t="s">
        <v>85</v>
      </c>
      <c r="O271" s="54" t="s">
        <v>86</v>
      </c>
    </row>
    <row r="272" spans="1:15" s="1" customFormat="1" ht="29.1" customHeight="1">
      <c r="A272" s="3">
        <f>A248</f>
        <v>2023</v>
      </c>
      <c r="B272" s="25">
        <v>131.77455518306465</v>
      </c>
      <c r="C272" s="25">
        <v>514.25702575888477</v>
      </c>
      <c r="D272" s="52">
        <v>0.32718848312182147</v>
      </c>
      <c r="E272" s="52">
        <v>1.3087539324872859</v>
      </c>
      <c r="F272" s="25" t="s">
        <v>87</v>
      </c>
      <c r="G272" s="25" t="s">
        <v>87</v>
      </c>
      <c r="H272" s="20">
        <v>33.166623942400683</v>
      </c>
      <c r="I272" s="20">
        <v>20</v>
      </c>
      <c r="J272" s="25" t="s">
        <v>87</v>
      </c>
      <c r="K272" s="25" t="s">
        <v>87</v>
      </c>
      <c r="L272" s="56"/>
      <c r="M272" s="10"/>
      <c r="N272" s="36" t="s">
        <v>88</v>
      </c>
      <c r="O272" s="36" t="s">
        <v>88</v>
      </c>
    </row>
    <row r="273" spans="1:15" s="1" customFormat="1" ht="29.1" customHeight="1">
      <c r="A273" s="3">
        <f>A272+1</f>
        <v>2024</v>
      </c>
      <c r="B273" s="25">
        <v>142.59687991339467</v>
      </c>
      <c r="C273" s="25">
        <v>513.03541465286241</v>
      </c>
      <c r="D273" s="52">
        <v>0.32990819569156848</v>
      </c>
      <c r="E273" s="52">
        <v>1.3196327827662739</v>
      </c>
      <c r="F273" s="25" t="s">
        <v>87</v>
      </c>
      <c r="G273" s="25" t="s">
        <v>87</v>
      </c>
      <c r="H273" s="20">
        <v>54.355272638468783</v>
      </c>
      <c r="I273" s="20">
        <v>36.583553000000002</v>
      </c>
      <c r="J273" s="25" t="s">
        <v>87</v>
      </c>
      <c r="K273" s="25" t="s">
        <v>87</v>
      </c>
      <c r="L273" s="56"/>
      <c r="M273" s="10"/>
      <c r="N273" s="36" t="s">
        <v>88</v>
      </c>
      <c r="O273" s="36" t="s">
        <v>88</v>
      </c>
    </row>
    <row r="274" spans="1:15" s="1" customFormat="1" ht="29.1" customHeight="1">
      <c r="A274" s="3">
        <f t="shared" ref="A274:A291" si="11">A273+1</f>
        <v>2025</v>
      </c>
      <c r="B274" s="25">
        <v>472.46566430929624</v>
      </c>
      <c r="C274" s="25">
        <v>516.18625585230393</v>
      </c>
      <c r="D274" s="25">
        <v>226.20817542052728</v>
      </c>
      <c r="E274" s="25">
        <v>904.83270168210913</v>
      </c>
      <c r="F274" s="25" t="s">
        <v>87</v>
      </c>
      <c r="G274" s="25" t="s">
        <v>87</v>
      </c>
      <c r="H274" s="20">
        <v>77.394482043017049</v>
      </c>
      <c r="I274" s="20">
        <v>107.115397</v>
      </c>
      <c r="J274" s="25" t="s">
        <v>87</v>
      </c>
      <c r="K274" s="25" t="s">
        <v>87</v>
      </c>
      <c r="L274" s="56" t="s">
        <v>89</v>
      </c>
      <c r="M274" s="10"/>
      <c r="N274" s="36" t="s">
        <v>88</v>
      </c>
      <c r="O274" s="36" t="s">
        <v>88</v>
      </c>
    </row>
    <row r="275" spans="1:15" s="1" customFormat="1" ht="29.1" customHeight="1">
      <c r="A275" s="3">
        <f t="shared" si="11"/>
        <v>2026</v>
      </c>
      <c r="B275" s="25">
        <v>741.02855464258641</v>
      </c>
      <c r="C275" s="25">
        <v>507.49232028809189</v>
      </c>
      <c r="D275" s="25">
        <v>1798.3736813647752</v>
      </c>
      <c r="E275" s="25">
        <v>7193.4947254591007</v>
      </c>
      <c r="F275" s="25" t="s">
        <v>87</v>
      </c>
      <c r="G275" s="25" t="s">
        <v>87</v>
      </c>
      <c r="H275" s="20">
        <v>96.051948033942963</v>
      </c>
      <c r="I275" s="20">
        <v>147.86188800000002</v>
      </c>
      <c r="J275" s="25" t="s">
        <v>87</v>
      </c>
      <c r="K275" s="25" t="s">
        <v>87</v>
      </c>
      <c r="L275" s="56"/>
      <c r="M275" s="10"/>
      <c r="N275" s="36" t="s">
        <v>88</v>
      </c>
      <c r="O275" s="36" t="s">
        <v>88</v>
      </c>
    </row>
    <row r="276" spans="1:15" s="1" customFormat="1" ht="29.1" customHeight="1">
      <c r="A276" s="3">
        <f t="shared" si="11"/>
        <v>2027</v>
      </c>
      <c r="B276" s="25">
        <v>786.88114093322906</v>
      </c>
      <c r="C276" s="25">
        <v>505.33904231751529</v>
      </c>
      <c r="D276" s="25">
        <v>1959.7355531632447</v>
      </c>
      <c r="E276" s="25">
        <v>7838.9422126529789</v>
      </c>
      <c r="F276" s="25" t="s">
        <v>87</v>
      </c>
      <c r="G276" s="25" t="s">
        <v>87</v>
      </c>
      <c r="H276" s="20">
        <v>114.95675832062332</v>
      </c>
      <c r="I276" s="20">
        <v>201.50364256</v>
      </c>
      <c r="J276" s="25" t="s">
        <v>87</v>
      </c>
      <c r="K276" s="25" t="s">
        <v>87</v>
      </c>
      <c r="L276" s="56" t="s">
        <v>90</v>
      </c>
      <c r="M276" s="10"/>
      <c r="N276" s="36" t="s">
        <v>88</v>
      </c>
      <c r="O276" s="36" t="s">
        <v>88</v>
      </c>
    </row>
    <row r="277" spans="1:15" s="1" customFormat="1" ht="29.1" customHeight="1">
      <c r="A277" s="3">
        <f t="shared" si="11"/>
        <v>2028</v>
      </c>
      <c r="B277" s="25">
        <v>1211.5018913849094</v>
      </c>
      <c r="C277" s="25">
        <v>502.39270509775395</v>
      </c>
      <c r="D277" s="25">
        <v>3102.3782697851389</v>
      </c>
      <c r="E277" s="25">
        <v>12409.513079140555</v>
      </c>
      <c r="F277" s="25" t="s">
        <v>87</v>
      </c>
      <c r="G277" s="25" t="s">
        <v>87</v>
      </c>
      <c r="H277" s="20">
        <v>132.9437271317704</v>
      </c>
      <c r="I277" s="20">
        <v>240.756551</v>
      </c>
      <c r="J277" s="25" t="s">
        <v>87</v>
      </c>
      <c r="K277" s="25" t="s">
        <v>87</v>
      </c>
      <c r="L277" s="56" t="s">
        <v>91</v>
      </c>
      <c r="M277" s="10"/>
      <c r="N277" s="36" t="s">
        <v>88</v>
      </c>
      <c r="O277" s="36" t="s">
        <v>88</v>
      </c>
    </row>
    <row r="278" spans="1:15" s="1" customFormat="1" ht="29.1" customHeight="1">
      <c r="A278" s="3">
        <f t="shared" si="11"/>
        <v>2029</v>
      </c>
      <c r="B278" s="25">
        <v>1471.1472565861507</v>
      </c>
      <c r="C278" s="25">
        <v>474.3085734035447</v>
      </c>
      <c r="D278" s="25">
        <v>3410.7943390410901</v>
      </c>
      <c r="E278" s="25">
        <v>13643.17735616436</v>
      </c>
      <c r="F278" s="25" t="s">
        <v>87</v>
      </c>
      <c r="G278" s="25" t="s">
        <v>87</v>
      </c>
      <c r="H278" s="20">
        <v>150.05595849522621</v>
      </c>
      <c r="I278" s="20">
        <v>253.02832500000002</v>
      </c>
      <c r="J278" s="25" t="s">
        <v>87</v>
      </c>
      <c r="K278" s="25" t="s">
        <v>87</v>
      </c>
      <c r="L278" s="56" t="s">
        <v>92</v>
      </c>
      <c r="M278" s="10"/>
      <c r="N278" s="36" t="s">
        <v>88</v>
      </c>
      <c r="O278" s="36" t="s">
        <v>88</v>
      </c>
    </row>
    <row r="279" spans="1:15" s="1" customFormat="1" ht="29.1" customHeight="1">
      <c r="A279" s="3">
        <f t="shared" si="11"/>
        <v>2030</v>
      </c>
      <c r="B279" s="25">
        <v>1531.8802576056769</v>
      </c>
      <c r="C279" s="25">
        <v>469.17529677904463</v>
      </c>
      <c r="D279" s="25">
        <v>3471.9626634434089</v>
      </c>
      <c r="E279" s="25">
        <v>13887.850653773636</v>
      </c>
      <c r="F279" s="25" t="s">
        <v>87</v>
      </c>
      <c r="G279" s="25" t="s">
        <v>87</v>
      </c>
      <c r="H279" s="20">
        <v>166.35673830353488</v>
      </c>
      <c r="I279" s="20">
        <v>257.06124900000003</v>
      </c>
      <c r="J279" s="25" t="s">
        <v>87</v>
      </c>
      <c r="K279" s="25" t="s">
        <v>87</v>
      </c>
      <c r="L279" s="56"/>
      <c r="M279" s="10"/>
      <c r="N279" s="36" t="s">
        <v>88</v>
      </c>
      <c r="O279" s="36" t="s">
        <v>88</v>
      </c>
    </row>
    <row r="280" spans="1:15" s="1" customFormat="1" ht="29.1" customHeight="1">
      <c r="A280" s="3">
        <f t="shared" si="11"/>
        <v>2031</v>
      </c>
      <c r="B280" s="25">
        <v>1555.7436936810782</v>
      </c>
      <c r="C280" s="25">
        <v>463.12250919844337</v>
      </c>
      <c r="D280" s="25">
        <v>3502.7887436806882</v>
      </c>
      <c r="E280" s="25">
        <v>14011.154974722753</v>
      </c>
      <c r="F280" s="25" t="s">
        <v>87</v>
      </c>
      <c r="G280" s="25" t="s">
        <v>87</v>
      </c>
      <c r="H280" s="20">
        <v>183.11518202492596</v>
      </c>
      <c r="I280" s="20">
        <v>262.5579590000001</v>
      </c>
      <c r="J280" s="25" t="s">
        <v>87</v>
      </c>
      <c r="K280" s="25" t="s">
        <v>87</v>
      </c>
      <c r="L280" s="56" t="s">
        <v>93</v>
      </c>
      <c r="M280" s="10"/>
      <c r="N280" s="36" t="s">
        <v>88</v>
      </c>
      <c r="O280" s="36" t="s">
        <v>88</v>
      </c>
    </row>
    <row r="281" spans="1:15" s="1" customFormat="1" ht="29.1" customHeight="1">
      <c r="A281" s="3">
        <f t="shared" si="11"/>
        <v>2032</v>
      </c>
      <c r="B281" s="25">
        <v>2065.4766657583941</v>
      </c>
      <c r="C281" s="25">
        <v>326.4540323510526</v>
      </c>
      <c r="D281" s="25">
        <v>3584.8762600340974</v>
      </c>
      <c r="E281" s="25">
        <v>14339.50504013639</v>
      </c>
      <c r="F281" s="25" t="s">
        <v>87</v>
      </c>
      <c r="G281" s="25" t="s">
        <v>87</v>
      </c>
      <c r="H281" s="20">
        <v>194.80619304898744</v>
      </c>
      <c r="I281" s="20">
        <v>262.5579590000001</v>
      </c>
      <c r="J281" s="25" t="s">
        <v>87</v>
      </c>
      <c r="K281" s="25" t="s">
        <v>87</v>
      </c>
      <c r="L281" s="56" t="s">
        <v>94</v>
      </c>
      <c r="M281" s="10"/>
      <c r="N281" s="36" t="s">
        <v>88</v>
      </c>
      <c r="O281" s="36" t="s">
        <v>88</v>
      </c>
    </row>
    <row r="282" spans="1:15" s="1" customFormat="1" ht="29.1" customHeight="1">
      <c r="A282" s="3">
        <f t="shared" si="11"/>
        <v>2033</v>
      </c>
      <c r="B282" s="25">
        <v>2209.4833373341985</v>
      </c>
      <c r="C282" s="25">
        <v>333.22092614277744</v>
      </c>
      <c r="D282" s="25">
        <v>3724.0378219134141</v>
      </c>
      <c r="E282" s="25">
        <v>14896.151287653656</v>
      </c>
      <c r="F282" s="25" t="s">
        <v>87</v>
      </c>
      <c r="G282" s="25" t="s">
        <v>87</v>
      </c>
      <c r="H282" s="20">
        <v>208.72601780807082</v>
      </c>
      <c r="I282" s="20">
        <v>262.5579590000001</v>
      </c>
      <c r="J282" s="25" t="s">
        <v>87</v>
      </c>
      <c r="K282" s="25" t="s">
        <v>87</v>
      </c>
      <c r="L282" s="56"/>
      <c r="M282" s="10"/>
      <c r="N282" s="36" t="s">
        <v>88</v>
      </c>
      <c r="O282" s="36" t="s">
        <v>88</v>
      </c>
    </row>
    <row r="283" spans="1:15" s="1" customFormat="1" ht="29.1" customHeight="1">
      <c r="A283" s="3">
        <f t="shared" si="11"/>
        <v>2034</v>
      </c>
      <c r="B283" s="25">
        <v>2190.0309596101515</v>
      </c>
      <c r="C283" s="25">
        <v>336.53884004372605</v>
      </c>
      <c r="D283" s="25">
        <v>3730.648602040616</v>
      </c>
      <c r="E283" s="25">
        <v>14922.594408162464</v>
      </c>
      <c r="F283" s="25" t="s">
        <v>87</v>
      </c>
      <c r="G283" s="25" t="s">
        <v>87</v>
      </c>
      <c r="H283" s="20">
        <v>222.28554880266449</v>
      </c>
      <c r="I283" s="20">
        <v>262.5579590000001</v>
      </c>
      <c r="J283" s="25" t="s">
        <v>87</v>
      </c>
      <c r="K283" s="25" t="s">
        <v>87</v>
      </c>
      <c r="L283" s="56"/>
      <c r="M283" s="10"/>
      <c r="N283" s="36" t="s">
        <v>88</v>
      </c>
      <c r="O283" s="36" t="s">
        <v>88</v>
      </c>
    </row>
    <row r="284" spans="1:15" s="1" customFormat="1" ht="29.1" customHeight="1">
      <c r="A284" s="3">
        <f t="shared" si="11"/>
        <v>2035</v>
      </c>
      <c r="B284" s="25">
        <v>2197.2772515074053</v>
      </c>
      <c r="C284" s="25">
        <v>364.31093025240659</v>
      </c>
      <c r="D284" s="25">
        <v>3738.1092817750364</v>
      </c>
      <c r="E284" s="25">
        <v>14952.437127100146</v>
      </c>
      <c r="F284" s="25" t="s">
        <v>87</v>
      </c>
      <c r="G284" s="25" t="s">
        <v>87</v>
      </c>
      <c r="H284" s="20">
        <v>234.02375295442593</v>
      </c>
      <c r="I284" s="20">
        <v>266.12077500000009</v>
      </c>
      <c r="J284" s="25" t="s">
        <v>87</v>
      </c>
      <c r="K284" s="25" t="s">
        <v>87</v>
      </c>
      <c r="L284" s="56"/>
      <c r="M284" s="10"/>
      <c r="N284" s="36" t="s">
        <v>88</v>
      </c>
      <c r="O284" s="36" t="s">
        <v>88</v>
      </c>
    </row>
    <row r="285" spans="1:15" s="1" customFormat="1" ht="29.1" customHeight="1">
      <c r="A285" s="3">
        <f t="shared" si="11"/>
        <v>2036</v>
      </c>
      <c r="B285" s="25">
        <v>2151.7725148863337</v>
      </c>
      <c r="C285" s="25">
        <v>411.14110941367198</v>
      </c>
      <c r="D285" s="25">
        <v>3738.6780674005795</v>
      </c>
      <c r="E285" s="25">
        <v>14954.712269602318</v>
      </c>
      <c r="F285" s="25" t="s">
        <v>87</v>
      </c>
      <c r="G285" s="25" t="s">
        <v>87</v>
      </c>
      <c r="H285" s="20">
        <v>243.8355222250855</v>
      </c>
      <c r="I285" s="20">
        <v>266.12684600000006</v>
      </c>
      <c r="J285" s="25" t="s">
        <v>87</v>
      </c>
      <c r="K285" s="25" t="s">
        <v>87</v>
      </c>
      <c r="L285" s="56" t="s">
        <v>95</v>
      </c>
      <c r="M285" s="10"/>
      <c r="N285" s="36" t="s">
        <v>88</v>
      </c>
      <c r="O285" s="36" t="s">
        <v>88</v>
      </c>
    </row>
    <row r="286" spans="1:15" s="1" customFormat="1" ht="29.1" customHeight="1">
      <c r="A286" s="3">
        <f t="shared" si="11"/>
        <v>2037</v>
      </c>
      <c r="B286" s="25">
        <v>2220.0635146604245</v>
      </c>
      <c r="C286" s="25">
        <v>402.20899694036996</v>
      </c>
      <c r="D286" s="25">
        <v>3887.6877741530402</v>
      </c>
      <c r="E286" s="25">
        <v>15550.751096612161</v>
      </c>
      <c r="F286" s="25" t="s">
        <v>87</v>
      </c>
      <c r="G286" s="25" t="s">
        <v>87</v>
      </c>
      <c r="H286" s="20">
        <v>256.32382264040172</v>
      </c>
      <c r="I286" s="20">
        <v>266.13414900000009</v>
      </c>
      <c r="J286" s="25" t="s">
        <v>87</v>
      </c>
      <c r="K286" s="25" t="s">
        <v>87</v>
      </c>
      <c r="L286" s="56" t="s">
        <v>96</v>
      </c>
      <c r="M286" s="10"/>
      <c r="N286" s="36" t="s">
        <v>88</v>
      </c>
      <c r="O286" s="36" t="s">
        <v>88</v>
      </c>
    </row>
    <row r="287" spans="1:15" s="1" customFormat="1" ht="29.1" customHeight="1">
      <c r="A287" s="3">
        <f t="shared" si="11"/>
        <v>2038</v>
      </c>
      <c r="B287" s="20">
        <v>2214.7225116877544</v>
      </c>
      <c r="C287" s="20">
        <v>407.237997393265</v>
      </c>
      <c r="D287" s="20">
        <v>3890.1402474482688</v>
      </c>
      <c r="E287" s="20">
        <v>15560.560989793075</v>
      </c>
      <c r="F287" s="25" t="s">
        <v>87</v>
      </c>
      <c r="G287" s="25" t="s">
        <v>87</v>
      </c>
      <c r="H287" s="20">
        <v>266.08381257841643</v>
      </c>
      <c r="I287" s="20">
        <v>323.40079700000001</v>
      </c>
      <c r="J287" s="25" t="s">
        <v>87</v>
      </c>
      <c r="K287" s="25" t="s">
        <v>87</v>
      </c>
      <c r="L287" s="56"/>
      <c r="M287" s="10"/>
      <c r="N287" s="36" t="s">
        <v>88</v>
      </c>
      <c r="O287" s="36" t="s">
        <v>88</v>
      </c>
    </row>
    <row r="288" spans="1:15" s="1" customFormat="1" ht="29.1" customHeight="1">
      <c r="A288" s="3">
        <f t="shared" si="11"/>
        <v>2039</v>
      </c>
      <c r="B288" s="20">
        <v>2209.8851429809511</v>
      </c>
      <c r="C288" s="20">
        <v>407.87368870529633</v>
      </c>
      <c r="D288" s="20">
        <v>3891.3298143086017</v>
      </c>
      <c r="E288" s="20">
        <v>15565.319257234407</v>
      </c>
      <c r="F288" s="25" t="s">
        <v>87</v>
      </c>
      <c r="G288" s="25" t="s">
        <v>87</v>
      </c>
      <c r="H288" s="20">
        <v>275.54287734566674</v>
      </c>
      <c r="I288" s="20">
        <v>326.651749</v>
      </c>
      <c r="J288" s="25" t="s">
        <v>87</v>
      </c>
      <c r="K288" s="25" t="s">
        <v>87</v>
      </c>
      <c r="L288" s="56" t="s">
        <v>97</v>
      </c>
      <c r="M288" s="10"/>
      <c r="N288" s="36" t="s">
        <v>88</v>
      </c>
      <c r="O288" s="36" t="s">
        <v>88</v>
      </c>
    </row>
    <row r="289" spans="1:15" s="1" customFormat="1" ht="29.1" customHeight="1">
      <c r="A289" s="3">
        <f t="shared" si="11"/>
        <v>2040</v>
      </c>
      <c r="B289" s="20">
        <v>2187.1025156203136</v>
      </c>
      <c r="C289" s="20">
        <v>417.91629097905837</v>
      </c>
      <c r="D289" s="20">
        <v>3890.8026399391042</v>
      </c>
      <c r="E289" s="20">
        <v>15563.210559756417</v>
      </c>
      <c r="F289" s="25" t="s">
        <v>87</v>
      </c>
      <c r="G289" s="25" t="s">
        <v>87</v>
      </c>
      <c r="H289" s="20">
        <v>283.98421045278229</v>
      </c>
      <c r="I289" s="20">
        <v>329.642854</v>
      </c>
      <c r="J289" s="25" t="s">
        <v>87</v>
      </c>
      <c r="K289" s="25" t="s">
        <v>87</v>
      </c>
      <c r="L289" s="56"/>
      <c r="M289" s="10"/>
      <c r="N289" s="36" t="s">
        <v>88</v>
      </c>
      <c r="O289" s="36" t="s">
        <v>88</v>
      </c>
    </row>
    <row r="290" spans="1:15" s="1" customFormat="1" ht="29.1" customHeight="1">
      <c r="A290" s="3">
        <f t="shared" si="11"/>
        <v>2041</v>
      </c>
      <c r="B290" s="20">
        <v>2187.5707715882095</v>
      </c>
      <c r="C290" s="20">
        <v>421.85766024149109</v>
      </c>
      <c r="D290" s="20">
        <v>3889.9901189622547</v>
      </c>
      <c r="E290" s="20">
        <v>15559.960475849019</v>
      </c>
      <c r="F290" s="25" t="s">
        <v>87</v>
      </c>
      <c r="G290" s="25" t="s">
        <v>87</v>
      </c>
      <c r="H290" s="20">
        <v>291.21355066704547</v>
      </c>
      <c r="I290" s="20">
        <v>329.642854</v>
      </c>
      <c r="J290" s="25" t="s">
        <v>87</v>
      </c>
      <c r="K290" s="25" t="s">
        <v>87</v>
      </c>
      <c r="L290" s="56"/>
      <c r="M290" s="10"/>
      <c r="N290" s="36" t="s">
        <v>88</v>
      </c>
      <c r="O290" s="36" t="s">
        <v>88</v>
      </c>
    </row>
    <row r="291" spans="1:15" s="1" customFormat="1" ht="29.1" customHeight="1">
      <c r="A291" s="3">
        <f t="shared" si="11"/>
        <v>2042</v>
      </c>
      <c r="B291" s="20">
        <v>2229.4375160230111</v>
      </c>
      <c r="C291" s="20">
        <v>423.58411718122204</v>
      </c>
      <c r="D291" s="20">
        <v>3890.5657051645571</v>
      </c>
      <c r="E291" s="20">
        <v>15562.262820658229</v>
      </c>
      <c r="F291" s="25" t="s">
        <v>87</v>
      </c>
      <c r="G291" s="25" t="s">
        <v>87</v>
      </c>
      <c r="H291" s="20">
        <v>298.62495538472302</v>
      </c>
      <c r="I291" s="20">
        <v>329.642854</v>
      </c>
      <c r="J291" s="25" t="s">
        <v>87</v>
      </c>
      <c r="K291" s="25" t="s">
        <v>87</v>
      </c>
      <c r="L291" s="56"/>
      <c r="M291" s="10"/>
      <c r="N291" s="36" t="s">
        <v>88</v>
      </c>
      <c r="O291" s="36" t="s">
        <v>88</v>
      </c>
    </row>
    <row r="292" spans="1:15" s="1" customFormat="1">
      <c r="A292" s="3"/>
      <c r="B292" s="3"/>
      <c r="C292" s="3"/>
      <c r="D292" s="3"/>
      <c r="E292" s="3"/>
      <c r="F292" s="3"/>
      <c r="G292" s="3"/>
      <c r="H292" s="3"/>
      <c r="I292" s="3"/>
      <c r="J292" s="3"/>
      <c r="K292" s="3"/>
      <c r="L292" s="3"/>
      <c r="M292" s="3"/>
      <c r="N292" s="3"/>
      <c r="O292" s="3"/>
    </row>
    <row r="293" spans="1:15" s="1" customFormat="1">
      <c r="A293" s="3">
        <f>A269+1</f>
        <v>13</v>
      </c>
      <c r="B293" s="49" t="str">
        <f ca="1">OFFSET(Portfolios!$B$8,A293,0)</f>
        <v>Accelerated SSR 2028 Target Scenario</v>
      </c>
      <c r="C293" s="54"/>
      <c r="D293" s="54"/>
      <c r="E293" s="54"/>
      <c r="F293" s="54"/>
      <c r="G293" s="50"/>
      <c r="H293" s="54"/>
      <c r="I293" s="54"/>
      <c r="J293" s="54"/>
      <c r="K293" s="54"/>
      <c r="L293" s="54"/>
      <c r="M293" s="54"/>
      <c r="N293" s="54"/>
      <c r="O293" s="54"/>
    </row>
    <row r="294" spans="1:15" s="1" customFormat="1" ht="30" customHeight="1">
      <c r="A294" s="3"/>
      <c r="B294" s="54" t="s">
        <v>75</v>
      </c>
      <c r="C294" s="54" t="s">
        <v>75</v>
      </c>
      <c r="D294" s="54" t="s">
        <v>76</v>
      </c>
      <c r="E294" s="54" t="s">
        <v>77</v>
      </c>
      <c r="F294" s="54" t="s">
        <v>76</v>
      </c>
      <c r="G294" s="54" t="s">
        <v>77</v>
      </c>
      <c r="H294" s="54"/>
      <c r="I294" s="54"/>
      <c r="J294" s="55" t="s">
        <v>78</v>
      </c>
      <c r="K294" s="55" t="s">
        <v>78</v>
      </c>
      <c r="L294" s="54"/>
      <c r="M294" s="54"/>
      <c r="N294" s="54"/>
      <c r="O294" s="54"/>
    </row>
    <row r="295" spans="1:15" s="1" customFormat="1" ht="27" customHeight="1">
      <c r="A295" s="51" t="s">
        <v>5</v>
      </c>
      <c r="B295" s="54" t="s">
        <v>79</v>
      </c>
      <c r="C295" s="54" t="s">
        <v>80</v>
      </c>
      <c r="D295" s="54" t="s">
        <v>79</v>
      </c>
      <c r="E295" s="54" t="s">
        <v>79</v>
      </c>
      <c r="F295" s="54" t="s">
        <v>80</v>
      </c>
      <c r="G295" s="54" t="s">
        <v>80</v>
      </c>
      <c r="H295" s="57" t="s">
        <v>81</v>
      </c>
      <c r="I295" s="57" t="s">
        <v>82</v>
      </c>
      <c r="J295" s="54" t="s">
        <v>79</v>
      </c>
      <c r="K295" s="54" t="s">
        <v>80</v>
      </c>
      <c r="L295" s="54" t="s">
        <v>83</v>
      </c>
      <c r="M295" s="54" t="s">
        <v>84</v>
      </c>
      <c r="N295" s="54" t="s">
        <v>85</v>
      </c>
      <c r="O295" s="54" t="s">
        <v>86</v>
      </c>
    </row>
    <row r="296" spans="1:15" s="1" customFormat="1" ht="29.1" customHeight="1">
      <c r="A296" s="3">
        <f>A272</f>
        <v>2023</v>
      </c>
      <c r="B296" s="25">
        <v>135.58615892230614</v>
      </c>
      <c r="C296" s="25">
        <v>532.71338998895249</v>
      </c>
      <c r="D296" s="52">
        <v>0.3389310739157313</v>
      </c>
      <c r="E296" s="52">
        <v>1.3557242956629252</v>
      </c>
      <c r="F296" s="25" t="s">
        <v>87</v>
      </c>
      <c r="G296" s="25" t="s">
        <v>87</v>
      </c>
      <c r="H296" s="20">
        <v>33.166623942400683</v>
      </c>
      <c r="I296" s="20">
        <v>20</v>
      </c>
      <c r="J296" s="25" t="s">
        <v>87</v>
      </c>
      <c r="K296" s="25" t="s">
        <v>87</v>
      </c>
      <c r="L296" s="56"/>
      <c r="M296" s="10"/>
      <c r="N296" s="36" t="s">
        <v>88</v>
      </c>
      <c r="O296" s="36" t="s">
        <v>88</v>
      </c>
    </row>
    <row r="297" spans="1:15" s="1" customFormat="1" ht="29.1" customHeight="1">
      <c r="A297" s="3">
        <f>A296+1</f>
        <v>2024</v>
      </c>
      <c r="B297" s="25">
        <v>152.73490251703299</v>
      </c>
      <c r="C297" s="25">
        <v>557.91421571256774</v>
      </c>
      <c r="D297" s="52">
        <v>0.35876757627141875</v>
      </c>
      <c r="E297" s="52">
        <v>1.435070305085675</v>
      </c>
      <c r="F297" s="25" t="s">
        <v>87</v>
      </c>
      <c r="G297" s="25" t="s">
        <v>87</v>
      </c>
      <c r="H297" s="20">
        <v>54.355272638468783</v>
      </c>
      <c r="I297" s="20">
        <v>36.583553000000002</v>
      </c>
      <c r="J297" s="25" t="s">
        <v>87</v>
      </c>
      <c r="K297" s="25" t="s">
        <v>87</v>
      </c>
      <c r="L297" s="56"/>
      <c r="M297" s="10"/>
      <c r="N297" s="36" t="s">
        <v>88</v>
      </c>
      <c r="O297" s="36" t="s">
        <v>88</v>
      </c>
    </row>
    <row r="298" spans="1:15" s="1" customFormat="1" ht="29.1" customHeight="1">
      <c r="A298" s="3">
        <f t="shared" ref="A298:A315" si="12">A297+1</f>
        <v>2025</v>
      </c>
      <c r="B298" s="25">
        <v>523.11048502337621</v>
      </c>
      <c r="C298" s="25">
        <v>574.8243600325568</v>
      </c>
      <c r="D298" s="25">
        <v>251.90513733368823</v>
      </c>
      <c r="E298" s="25">
        <v>1007.6205493347529</v>
      </c>
      <c r="F298" s="25" t="s">
        <v>87</v>
      </c>
      <c r="G298" s="25" t="s">
        <v>87</v>
      </c>
      <c r="H298" s="20">
        <v>77.394482043017049</v>
      </c>
      <c r="I298" s="20">
        <v>107.115397</v>
      </c>
      <c r="J298" s="25" t="s">
        <v>87</v>
      </c>
      <c r="K298" s="25" t="s">
        <v>87</v>
      </c>
      <c r="L298" s="56" t="s">
        <v>89</v>
      </c>
      <c r="M298" s="10"/>
      <c r="N298" s="36" t="s">
        <v>88</v>
      </c>
      <c r="O298" s="36" t="s">
        <v>88</v>
      </c>
    </row>
    <row r="299" spans="1:15" s="1" customFormat="1" ht="29.1" customHeight="1">
      <c r="A299" s="3">
        <f t="shared" si="12"/>
        <v>2026</v>
      </c>
      <c r="B299" s="25">
        <v>744.26003319840606</v>
      </c>
      <c r="C299" s="25">
        <v>571.49543975143501</v>
      </c>
      <c r="D299" s="25">
        <v>1111.7776973024179</v>
      </c>
      <c r="E299" s="25">
        <v>4447.1107892096716</v>
      </c>
      <c r="F299" s="25" t="s">
        <v>87</v>
      </c>
      <c r="G299" s="25" t="s">
        <v>87</v>
      </c>
      <c r="H299" s="20">
        <v>96.051948033942963</v>
      </c>
      <c r="I299" s="20">
        <v>147.86188800000002</v>
      </c>
      <c r="J299" s="25" t="s">
        <v>87</v>
      </c>
      <c r="K299" s="25" t="s">
        <v>87</v>
      </c>
      <c r="L299" s="56"/>
      <c r="M299" s="10"/>
      <c r="N299" s="36" t="s">
        <v>88</v>
      </c>
      <c r="O299" s="36" t="s">
        <v>88</v>
      </c>
    </row>
    <row r="300" spans="1:15" s="1" customFormat="1" ht="29.1" customHeight="1">
      <c r="A300" s="3">
        <f t="shared" si="12"/>
        <v>2027</v>
      </c>
      <c r="B300" s="25">
        <v>823.26893003389114</v>
      </c>
      <c r="C300" s="25">
        <v>589.31584588896135</v>
      </c>
      <c r="D300" s="25">
        <v>1339.246535492289</v>
      </c>
      <c r="E300" s="25">
        <v>5356.9861419691561</v>
      </c>
      <c r="F300" s="25" t="s">
        <v>87</v>
      </c>
      <c r="G300" s="25" t="s">
        <v>87</v>
      </c>
      <c r="H300" s="20">
        <v>114.95675832062332</v>
      </c>
      <c r="I300" s="20">
        <v>201.50364256</v>
      </c>
      <c r="J300" s="25" t="s">
        <v>87</v>
      </c>
      <c r="K300" s="25" t="s">
        <v>87</v>
      </c>
      <c r="L300" s="56" t="s">
        <v>90</v>
      </c>
      <c r="M300" s="10"/>
      <c r="N300" s="36" t="s">
        <v>88</v>
      </c>
      <c r="O300" s="36" t="s">
        <v>88</v>
      </c>
    </row>
    <row r="301" spans="1:15" s="1" customFormat="1" ht="29.1" customHeight="1">
      <c r="A301" s="3">
        <f t="shared" si="12"/>
        <v>2028</v>
      </c>
      <c r="B301" s="25">
        <v>1312.5566599414501</v>
      </c>
      <c r="C301" s="25">
        <v>604.46849590664488</v>
      </c>
      <c r="D301" s="25">
        <v>1974.5911672107061</v>
      </c>
      <c r="E301" s="25">
        <v>7898.3646688428244</v>
      </c>
      <c r="F301" s="25" t="s">
        <v>87</v>
      </c>
      <c r="G301" s="25" t="s">
        <v>87</v>
      </c>
      <c r="H301" s="20">
        <v>132.9437271317704</v>
      </c>
      <c r="I301" s="20">
        <v>240.756551</v>
      </c>
      <c r="J301" s="25" t="s">
        <v>87</v>
      </c>
      <c r="K301" s="25" t="s">
        <v>87</v>
      </c>
      <c r="L301" s="56" t="s">
        <v>91</v>
      </c>
      <c r="M301" s="10"/>
      <c r="N301" s="36" t="s">
        <v>88</v>
      </c>
      <c r="O301" s="36" t="s">
        <v>88</v>
      </c>
    </row>
    <row r="302" spans="1:15" s="1" customFormat="1" ht="29.1" customHeight="1">
      <c r="A302" s="3">
        <f t="shared" si="12"/>
        <v>2029</v>
      </c>
      <c r="B302" s="25">
        <v>1631.4172366174203</v>
      </c>
      <c r="C302" s="25">
        <v>573.54603489380816</v>
      </c>
      <c r="D302" s="25">
        <v>2360.1536247398058</v>
      </c>
      <c r="E302" s="25">
        <v>9440.6144989592231</v>
      </c>
      <c r="F302" s="25" t="s">
        <v>87</v>
      </c>
      <c r="G302" s="25" t="s">
        <v>87</v>
      </c>
      <c r="H302" s="20">
        <v>150.05595849522621</v>
      </c>
      <c r="I302" s="20">
        <v>253.02832500000002</v>
      </c>
      <c r="J302" s="25" t="s">
        <v>87</v>
      </c>
      <c r="K302" s="25" t="s">
        <v>87</v>
      </c>
      <c r="L302" s="56" t="s">
        <v>92</v>
      </c>
      <c r="M302" s="10"/>
      <c r="N302" s="36" t="s">
        <v>88</v>
      </c>
      <c r="O302" s="36" t="s">
        <v>88</v>
      </c>
    </row>
    <row r="303" spans="1:15" s="1" customFormat="1" ht="29.1" customHeight="1">
      <c r="A303" s="3">
        <f t="shared" si="12"/>
        <v>2030</v>
      </c>
      <c r="B303" s="25">
        <v>1655.9840527929573</v>
      </c>
      <c r="C303" s="25">
        <v>566.52976579043059</v>
      </c>
      <c r="D303" s="25">
        <v>2431.6889909455931</v>
      </c>
      <c r="E303" s="25">
        <v>9726.7559637823724</v>
      </c>
      <c r="F303" s="25" t="s">
        <v>87</v>
      </c>
      <c r="G303" s="25" t="s">
        <v>87</v>
      </c>
      <c r="H303" s="20">
        <v>166.35673830353488</v>
      </c>
      <c r="I303" s="20">
        <v>257.06124900000003</v>
      </c>
      <c r="J303" s="25" t="s">
        <v>87</v>
      </c>
      <c r="K303" s="25" t="s">
        <v>87</v>
      </c>
      <c r="L303" s="56"/>
      <c r="M303" s="10"/>
      <c r="N303" s="36" t="s">
        <v>88</v>
      </c>
      <c r="O303" s="36" t="s">
        <v>88</v>
      </c>
    </row>
    <row r="304" spans="1:15" s="1" customFormat="1" ht="29.1" customHeight="1">
      <c r="A304" s="3">
        <f t="shared" si="12"/>
        <v>2031</v>
      </c>
      <c r="B304" s="25">
        <v>1671.813902575964</v>
      </c>
      <c r="C304" s="25">
        <v>555.54011315719322</v>
      </c>
      <c r="D304" s="25">
        <v>2460.0415585102487</v>
      </c>
      <c r="E304" s="25">
        <v>9840.1662340409948</v>
      </c>
      <c r="F304" s="25" t="s">
        <v>87</v>
      </c>
      <c r="G304" s="25" t="s">
        <v>87</v>
      </c>
      <c r="H304" s="20">
        <v>183.11518202492596</v>
      </c>
      <c r="I304" s="20">
        <v>262.5579590000001</v>
      </c>
      <c r="J304" s="25" t="s">
        <v>87</v>
      </c>
      <c r="K304" s="25" t="s">
        <v>87</v>
      </c>
      <c r="L304" s="56" t="s">
        <v>93</v>
      </c>
      <c r="M304" s="10"/>
      <c r="N304" s="36" t="s">
        <v>88</v>
      </c>
      <c r="O304" s="36" t="s">
        <v>88</v>
      </c>
    </row>
    <row r="305" spans="1:15" s="1" customFormat="1" ht="29.1" customHeight="1">
      <c r="A305" s="3">
        <f t="shared" si="12"/>
        <v>2032</v>
      </c>
      <c r="B305" s="25">
        <v>2295.3616991765662</v>
      </c>
      <c r="C305" s="25">
        <v>389.56421290746459</v>
      </c>
      <c r="D305" s="25">
        <v>2550.7539187204602</v>
      </c>
      <c r="E305" s="25">
        <v>10203.015674881841</v>
      </c>
      <c r="F305" s="25" t="s">
        <v>87</v>
      </c>
      <c r="G305" s="25" t="s">
        <v>87</v>
      </c>
      <c r="H305" s="20">
        <v>194.80619304898744</v>
      </c>
      <c r="I305" s="20">
        <v>262.5579590000001</v>
      </c>
      <c r="J305" s="25" t="s">
        <v>87</v>
      </c>
      <c r="K305" s="25" t="s">
        <v>87</v>
      </c>
      <c r="L305" s="56" t="s">
        <v>94</v>
      </c>
      <c r="M305" s="10"/>
      <c r="N305" s="36" t="s">
        <v>88</v>
      </c>
      <c r="O305" s="36" t="s">
        <v>88</v>
      </c>
    </row>
    <row r="306" spans="1:15" s="1" customFormat="1" ht="29.1" customHeight="1">
      <c r="A306" s="3">
        <f t="shared" si="12"/>
        <v>2033</v>
      </c>
      <c r="B306" s="25">
        <v>2485.1062683316241</v>
      </c>
      <c r="C306" s="25">
        <v>400.63504385273046</v>
      </c>
      <c r="D306" s="25">
        <v>2729.1435741271566</v>
      </c>
      <c r="E306" s="25">
        <v>10916.574296508627</v>
      </c>
      <c r="F306" s="25" t="s">
        <v>87</v>
      </c>
      <c r="G306" s="25" t="s">
        <v>87</v>
      </c>
      <c r="H306" s="20">
        <v>208.72601780807082</v>
      </c>
      <c r="I306" s="20">
        <v>262.5579590000001</v>
      </c>
      <c r="J306" s="25" t="s">
        <v>87</v>
      </c>
      <c r="K306" s="25" t="s">
        <v>87</v>
      </c>
      <c r="L306" s="56"/>
      <c r="M306" s="10"/>
      <c r="N306" s="36" t="s">
        <v>88</v>
      </c>
      <c r="O306" s="36" t="s">
        <v>88</v>
      </c>
    </row>
    <row r="307" spans="1:15" s="1" customFormat="1" ht="29.1" customHeight="1">
      <c r="A307" s="3">
        <f t="shared" si="12"/>
        <v>2034</v>
      </c>
      <c r="B307" s="25">
        <v>2464.168789286422</v>
      </c>
      <c r="C307" s="25">
        <v>404.05285315703122</v>
      </c>
      <c r="D307" s="25">
        <v>2734.6924059728672</v>
      </c>
      <c r="E307" s="25">
        <v>10938.769623891469</v>
      </c>
      <c r="F307" s="25" t="s">
        <v>87</v>
      </c>
      <c r="G307" s="25" t="s">
        <v>87</v>
      </c>
      <c r="H307" s="20">
        <v>222.28554880266449</v>
      </c>
      <c r="I307" s="20">
        <v>262.5579590000001</v>
      </c>
      <c r="J307" s="25" t="s">
        <v>87</v>
      </c>
      <c r="K307" s="25" t="s">
        <v>87</v>
      </c>
      <c r="L307" s="56"/>
      <c r="M307" s="10"/>
      <c r="N307" s="36" t="s">
        <v>88</v>
      </c>
      <c r="O307" s="36" t="s">
        <v>88</v>
      </c>
    </row>
    <row r="308" spans="1:15" s="1" customFormat="1" ht="29.1" customHeight="1">
      <c r="A308" s="3">
        <f t="shared" si="12"/>
        <v>2035</v>
      </c>
      <c r="B308" s="25">
        <v>2467.2507255915193</v>
      </c>
      <c r="C308" s="25">
        <v>436.78103245108753</v>
      </c>
      <c r="D308" s="25">
        <v>2741.3611402497827</v>
      </c>
      <c r="E308" s="25">
        <v>10965.444560999131</v>
      </c>
      <c r="F308" s="25" t="s">
        <v>87</v>
      </c>
      <c r="G308" s="25" t="s">
        <v>87</v>
      </c>
      <c r="H308" s="20">
        <v>234.02375295442593</v>
      </c>
      <c r="I308" s="20">
        <v>266.12077500000009</v>
      </c>
      <c r="J308" s="25" t="s">
        <v>87</v>
      </c>
      <c r="K308" s="25" t="s">
        <v>87</v>
      </c>
      <c r="L308" s="56"/>
      <c r="M308" s="10"/>
      <c r="N308" s="36" t="s">
        <v>88</v>
      </c>
      <c r="O308" s="36" t="s">
        <v>88</v>
      </c>
    </row>
    <row r="309" spans="1:15" s="1" customFormat="1" ht="29.1" customHeight="1">
      <c r="A309" s="3">
        <f t="shared" si="12"/>
        <v>2036</v>
      </c>
      <c r="B309" s="25">
        <v>2419.4896917649407</v>
      </c>
      <c r="C309" s="25">
        <v>492.86223962658283</v>
      </c>
      <c r="D309" s="25">
        <v>2741.8034450004443</v>
      </c>
      <c r="E309" s="25">
        <v>10967.213780001777</v>
      </c>
      <c r="F309" s="25" t="s">
        <v>87</v>
      </c>
      <c r="G309" s="25" t="s">
        <v>87</v>
      </c>
      <c r="H309" s="20">
        <v>243.8355222250855</v>
      </c>
      <c r="I309" s="20">
        <v>266.12684600000006</v>
      </c>
      <c r="J309" s="25" t="s">
        <v>87</v>
      </c>
      <c r="K309" s="25" t="s">
        <v>87</v>
      </c>
      <c r="L309" s="56" t="s">
        <v>95</v>
      </c>
      <c r="M309" s="10"/>
      <c r="N309" s="36" t="s">
        <v>88</v>
      </c>
      <c r="O309" s="36" t="s">
        <v>88</v>
      </c>
    </row>
    <row r="310" spans="1:15" s="1" customFormat="1" ht="29.1" customHeight="1">
      <c r="A310" s="3">
        <f t="shared" si="12"/>
        <v>2037</v>
      </c>
      <c r="B310" s="25">
        <v>2499.3467009397446</v>
      </c>
      <c r="C310" s="25">
        <v>482.71068607399963</v>
      </c>
      <c r="D310" s="25">
        <v>2922.5562084619073</v>
      </c>
      <c r="E310" s="25">
        <v>11690.224833847629</v>
      </c>
      <c r="F310" s="25" t="s">
        <v>87</v>
      </c>
      <c r="G310" s="25" t="s">
        <v>87</v>
      </c>
      <c r="H310" s="20">
        <v>256.32382264040172</v>
      </c>
      <c r="I310" s="20">
        <v>266.13414900000009</v>
      </c>
      <c r="J310" s="25" t="s">
        <v>87</v>
      </c>
      <c r="K310" s="25" t="s">
        <v>87</v>
      </c>
      <c r="L310" s="56" t="s">
        <v>96</v>
      </c>
      <c r="M310" s="10"/>
      <c r="N310" s="36" t="s">
        <v>88</v>
      </c>
      <c r="O310" s="36" t="s">
        <v>88</v>
      </c>
    </row>
    <row r="311" spans="1:15" s="1" customFormat="1" ht="29.1" customHeight="1">
      <c r="A311" s="3">
        <f t="shared" si="12"/>
        <v>2038</v>
      </c>
      <c r="B311" s="20">
        <v>2490.8930521035895</v>
      </c>
      <c r="C311" s="20">
        <v>488.52744342291533</v>
      </c>
      <c r="D311" s="20">
        <v>2924.6684845170435</v>
      </c>
      <c r="E311" s="20">
        <v>11698.673938068174</v>
      </c>
      <c r="F311" s="25" t="s">
        <v>87</v>
      </c>
      <c r="G311" s="25" t="s">
        <v>87</v>
      </c>
      <c r="H311" s="20">
        <v>266.08381257841643</v>
      </c>
      <c r="I311" s="20">
        <v>323.40079700000001</v>
      </c>
      <c r="J311" s="25" t="s">
        <v>87</v>
      </c>
      <c r="K311" s="25" t="s">
        <v>87</v>
      </c>
      <c r="L311" s="56"/>
      <c r="M311" s="10"/>
      <c r="N311" s="36" t="s">
        <v>88</v>
      </c>
      <c r="O311" s="36" t="s">
        <v>88</v>
      </c>
    </row>
    <row r="312" spans="1:15" s="1" customFormat="1" ht="29.1" customHeight="1">
      <c r="A312" s="3">
        <f t="shared" si="12"/>
        <v>2039</v>
      </c>
      <c r="B312" s="20">
        <v>2481.3961970585297</v>
      </c>
      <c r="C312" s="20">
        <v>489.18822493235621</v>
      </c>
      <c r="D312" s="20">
        <v>2925.7187839885787</v>
      </c>
      <c r="E312" s="20">
        <v>11702.875135954315</v>
      </c>
      <c r="F312" s="25" t="s">
        <v>87</v>
      </c>
      <c r="G312" s="25" t="s">
        <v>87</v>
      </c>
      <c r="H312" s="20">
        <v>275.54287734566674</v>
      </c>
      <c r="I312" s="20">
        <v>326.651749</v>
      </c>
      <c r="J312" s="25" t="s">
        <v>87</v>
      </c>
      <c r="K312" s="25" t="s">
        <v>87</v>
      </c>
      <c r="L312" s="56" t="s">
        <v>97</v>
      </c>
      <c r="M312" s="10"/>
      <c r="N312" s="36" t="s">
        <v>88</v>
      </c>
      <c r="O312" s="36" t="s">
        <v>88</v>
      </c>
    </row>
    <row r="313" spans="1:15" s="1" customFormat="1" ht="29.1" customHeight="1">
      <c r="A313" s="3">
        <f t="shared" si="12"/>
        <v>2040</v>
      </c>
      <c r="B313" s="20">
        <v>2459.6069894648199</v>
      </c>
      <c r="C313" s="20">
        <v>501.27879046690873</v>
      </c>
      <c r="D313" s="20">
        <v>2925.2512185739311</v>
      </c>
      <c r="E313" s="20">
        <v>11701.004874295724</v>
      </c>
      <c r="F313" s="25" t="s">
        <v>87</v>
      </c>
      <c r="G313" s="25" t="s">
        <v>87</v>
      </c>
      <c r="H313" s="20">
        <v>283.98421045278229</v>
      </c>
      <c r="I313" s="20">
        <v>329.642854</v>
      </c>
      <c r="J313" s="25" t="s">
        <v>87</v>
      </c>
      <c r="K313" s="25" t="s">
        <v>87</v>
      </c>
      <c r="L313" s="56"/>
      <c r="M313" s="10"/>
      <c r="N313" s="36" t="s">
        <v>88</v>
      </c>
      <c r="O313" s="36" t="s">
        <v>88</v>
      </c>
    </row>
    <row r="314" spans="1:15" s="1" customFormat="1" ht="29.1" customHeight="1">
      <c r="A314" s="3">
        <f t="shared" si="12"/>
        <v>2041</v>
      </c>
      <c r="B314" s="20">
        <v>2461.2747954856577</v>
      </c>
      <c r="C314" s="20">
        <v>506.08086282820125</v>
      </c>
      <c r="D314" s="20">
        <v>2924.5486738853651</v>
      </c>
      <c r="E314" s="20">
        <v>11698.194695541461</v>
      </c>
      <c r="F314" s="25" t="s">
        <v>87</v>
      </c>
      <c r="G314" s="25" t="s">
        <v>87</v>
      </c>
      <c r="H314" s="20">
        <v>291.21355066704547</v>
      </c>
      <c r="I314" s="20">
        <v>329.642854</v>
      </c>
      <c r="J314" s="25" t="s">
        <v>87</v>
      </c>
      <c r="K314" s="25" t="s">
        <v>87</v>
      </c>
      <c r="L314" s="56"/>
      <c r="M314" s="10"/>
      <c r="N314" s="36" t="s">
        <v>88</v>
      </c>
      <c r="O314" s="36" t="s">
        <v>88</v>
      </c>
    </row>
    <row r="315" spans="1:15" s="1" customFormat="1" ht="29.1" customHeight="1">
      <c r="A315" s="3">
        <f t="shared" si="12"/>
        <v>2042</v>
      </c>
      <c r="B315" s="20">
        <v>2511.3266735945108</v>
      </c>
      <c r="C315" s="20">
        <v>508.09907458319424</v>
      </c>
      <c r="D315" s="20">
        <v>2925.0467902412297</v>
      </c>
      <c r="E315" s="20">
        <v>11700.187160964919</v>
      </c>
      <c r="F315" s="25" t="s">
        <v>87</v>
      </c>
      <c r="G315" s="25" t="s">
        <v>87</v>
      </c>
      <c r="H315" s="20">
        <v>298.62495538472302</v>
      </c>
      <c r="I315" s="20">
        <v>329.642854</v>
      </c>
      <c r="J315" s="25" t="s">
        <v>87</v>
      </c>
      <c r="K315" s="25" t="s">
        <v>87</v>
      </c>
      <c r="L315" s="56"/>
      <c r="M315" s="10"/>
      <c r="N315" s="36" t="s">
        <v>88</v>
      </c>
      <c r="O315" s="36" t="s">
        <v>88</v>
      </c>
    </row>
    <row r="316" spans="1:15" s="1" customFormat="1">
      <c r="A316" s="3"/>
      <c r="B316" s="3"/>
      <c r="C316" s="3"/>
      <c r="D316" s="3"/>
      <c r="E316" s="3"/>
      <c r="F316" s="3"/>
      <c r="G316" s="3"/>
      <c r="H316" s="3"/>
      <c r="I316" s="3"/>
      <c r="J316" s="3"/>
      <c r="K316" s="3"/>
      <c r="L316" s="3"/>
      <c r="M316" s="3"/>
      <c r="N316" s="3"/>
      <c r="O316" s="3"/>
    </row>
    <row r="317" spans="1:15" s="1" customFormat="1">
      <c r="A317" s="3">
        <f>A293+1</f>
        <v>14</v>
      </c>
      <c r="B317" s="49" t="str">
        <f ca="1">OFFSET(Portfolios!$B$8,A317,0)</f>
        <v>No Purchases 2040 Scenario-Pathway 1</v>
      </c>
      <c r="C317" s="54"/>
      <c r="D317" s="54"/>
      <c r="E317" s="54"/>
      <c r="F317" s="54"/>
      <c r="G317" s="50"/>
      <c r="H317" s="54"/>
      <c r="I317" s="54"/>
      <c r="J317" s="54"/>
      <c r="K317" s="54"/>
      <c r="L317" s="54"/>
      <c r="M317" s="54"/>
      <c r="N317" s="54"/>
      <c r="O317" s="54"/>
    </row>
    <row r="318" spans="1:15" s="1" customFormat="1" ht="30" customHeight="1">
      <c r="A318" s="3"/>
      <c r="B318" s="54" t="s">
        <v>75</v>
      </c>
      <c r="C318" s="54" t="s">
        <v>75</v>
      </c>
      <c r="D318" s="54" t="s">
        <v>76</v>
      </c>
      <c r="E318" s="54" t="s">
        <v>77</v>
      </c>
      <c r="F318" s="54" t="s">
        <v>76</v>
      </c>
      <c r="G318" s="54" t="s">
        <v>77</v>
      </c>
      <c r="H318" s="54"/>
      <c r="I318" s="54"/>
      <c r="J318" s="55" t="s">
        <v>78</v>
      </c>
      <c r="K318" s="55" t="s">
        <v>78</v>
      </c>
      <c r="L318" s="54"/>
      <c r="M318" s="54"/>
      <c r="N318" s="54"/>
      <c r="O318" s="54"/>
    </row>
    <row r="319" spans="1:15" s="1" customFormat="1" ht="27" customHeight="1">
      <c r="A319" s="51" t="s">
        <v>5</v>
      </c>
      <c r="B319" s="54" t="s">
        <v>79</v>
      </c>
      <c r="C319" s="54" t="s">
        <v>80</v>
      </c>
      <c r="D319" s="54" t="s">
        <v>79</v>
      </c>
      <c r="E319" s="54" t="s">
        <v>79</v>
      </c>
      <c r="F319" s="54" t="s">
        <v>80</v>
      </c>
      <c r="G319" s="54" t="s">
        <v>80</v>
      </c>
      <c r="H319" s="57" t="s">
        <v>81</v>
      </c>
      <c r="I319" s="57" t="s">
        <v>82</v>
      </c>
      <c r="J319" s="54" t="s">
        <v>79</v>
      </c>
      <c r="K319" s="54" t="s">
        <v>80</v>
      </c>
      <c r="L319" s="54" t="s">
        <v>83</v>
      </c>
      <c r="M319" s="54" t="s">
        <v>84</v>
      </c>
      <c r="N319" s="54" t="s">
        <v>85</v>
      </c>
      <c r="O319" s="54" t="s">
        <v>86</v>
      </c>
    </row>
    <row r="320" spans="1:15" s="1" customFormat="1" ht="29.1" customHeight="1">
      <c r="A320" s="3">
        <f>A296</f>
        <v>2023</v>
      </c>
      <c r="B320" s="25">
        <v>135.58643624459353</v>
      </c>
      <c r="C320" s="25">
        <v>532.71331550542448</v>
      </c>
      <c r="D320" s="52">
        <v>0.3389310739157313</v>
      </c>
      <c r="E320" s="52">
        <v>1.3557242956629252</v>
      </c>
      <c r="F320" s="25" t="s">
        <v>87</v>
      </c>
      <c r="G320" s="25" t="s">
        <v>87</v>
      </c>
      <c r="H320" s="20">
        <v>33.166623942400683</v>
      </c>
      <c r="I320" s="20">
        <v>20</v>
      </c>
      <c r="J320" s="25" t="s">
        <v>87</v>
      </c>
      <c r="K320" s="25" t="s">
        <v>87</v>
      </c>
      <c r="L320" s="56"/>
      <c r="M320" s="10"/>
      <c r="N320" s="36" t="s">
        <v>88</v>
      </c>
      <c r="O320" s="36" t="s">
        <v>88</v>
      </c>
    </row>
    <row r="321" spans="1:15" s="1" customFormat="1" ht="29.1" customHeight="1">
      <c r="A321" s="3">
        <f>A320+1</f>
        <v>2024</v>
      </c>
      <c r="B321" s="25">
        <v>152.76721051374057</v>
      </c>
      <c r="C321" s="25">
        <v>557.91441484103177</v>
      </c>
      <c r="D321" s="52">
        <v>0.35876757627141875</v>
      </c>
      <c r="E321" s="52">
        <v>1.435070305085675</v>
      </c>
      <c r="F321" s="25" t="s">
        <v>87</v>
      </c>
      <c r="G321" s="25" t="s">
        <v>87</v>
      </c>
      <c r="H321" s="20">
        <v>54.355272638468783</v>
      </c>
      <c r="I321" s="20">
        <v>36.583553000000002</v>
      </c>
      <c r="J321" s="25" t="s">
        <v>87</v>
      </c>
      <c r="K321" s="25" t="s">
        <v>87</v>
      </c>
      <c r="L321" s="56"/>
      <c r="M321" s="10"/>
      <c r="N321" s="36" t="s">
        <v>88</v>
      </c>
      <c r="O321" s="36" t="s">
        <v>88</v>
      </c>
    </row>
    <row r="322" spans="1:15" s="1" customFormat="1" ht="29.1" customHeight="1">
      <c r="A322" s="3">
        <f t="shared" ref="A322:A339" si="13">A321+1</f>
        <v>2025</v>
      </c>
      <c r="B322" s="25">
        <v>523.06463794623824</v>
      </c>
      <c r="C322" s="25">
        <v>574.87333229781234</v>
      </c>
      <c r="D322" s="25">
        <v>251.90513733368823</v>
      </c>
      <c r="E322" s="25">
        <v>1007.6205493347529</v>
      </c>
      <c r="F322" s="25" t="s">
        <v>87</v>
      </c>
      <c r="G322" s="25" t="s">
        <v>87</v>
      </c>
      <c r="H322" s="20">
        <v>77.394482043017049</v>
      </c>
      <c r="I322" s="20">
        <v>108.472561</v>
      </c>
      <c r="J322" s="25" t="s">
        <v>87</v>
      </c>
      <c r="K322" s="25" t="s">
        <v>87</v>
      </c>
      <c r="L322" s="56" t="s">
        <v>89</v>
      </c>
      <c r="M322" s="10"/>
      <c r="N322" s="36" t="s">
        <v>88</v>
      </c>
      <c r="O322" s="36" t="s">
        <v>88</v>
      </c>
    </row>
    <row r="323" spans="1:15" s="1" customFormat="1" ht="29.1" customHeight="1">
      <c r="A323" s="3">
        <f t="shared" si="13"/>
        <v>2026</v>
      </c>
      <c r="B323" s="25">
        <v>744.30361369754303</v>
      </c>
      <c r="C323" s="25">
        <v>571.63522803676585</v>
      </c>
      <c r="D323" s="25">
        <v>1111.7776973024179</v>
      </c>
      <c r="E323" s="25">
        <v>4447.1107892096716</v>
      </c>
      <c r="F323" s="25" t="s">
        <v>87</v>
      </c>
      <c r="G323" s="25" t="s">
        <v>87</v>
      </c>
      <c r="H323" s="20">
        <v>96.051948213791121</v>
      </c>
      <c r="I323" s="20">
        <v>149.219052</v>
      </c>
      <c r="J323" s="25" t="s">
        <v>87</v>
      </c>
      <c r="K323" s="25" t="s">
        <v>87</v>
      </c>
      <c r="L323" s="56"/>
      <c r="M323" s="10"/>
      <c r="N323" s="36" t="s">
        <v>88</v>
      </c>
      <c r="O323" s="36" t="s">
        <v>88</v>
      </c>
    </row>
    <row r="324" spans="1:15" s="1" customFormat="1" ht="29.1" customHeight="1">
      <c r="A324" s="3">
        <f t="shared" si="13"/>
        <v>2027</v>
      </c>
      <c r="B324" s="25">
        <v>825.88329879047865</v>
      </c>
      <c r="C324" s="25">
        <v>589.23751077869906</v>
      </c>
      <c r="D324" s="25">
        <v>1339.246535492289</v>
      </c>
      <c r="E324" s="25">
        <v>5356.9861419691561</v>
      </c>
      <c r="F324" s="25" t="s">
        <v>87</v>
      </c>
      <c r="G324" s="25" t="s">
        <v>87</v>
      </c>
      <c r="H324" s="20">
        <v>114.95675832062332</v>
      </c>
      <c r="I324" s="20">
        <v>202.86080656000001</v>
      </c>
      <c r="J324" s="25" t="s">
        <v>87</v>
      </c>
      <c r="K324" s="25" t="s">
        <v>87</v>
      </c>
      <c r="L324" s="56" t="s">
        <v>90</v>
      </c>
      <c r="M324" s="10"/>
      <c r="N324" s="36" t="s">
        <v>88</v>
      </c>
      <c r="O324" s="36" t="s">
        <v>88</v>
      </c>
    </row>
    <row r="325" spans="1:15" s="1" customFormat="1" ht="29.1" customHeight="1">
      <c r="A325" s="3">
        <f t="shared" si="13"/>
        <v>2028</v>
      </c>
      <c r="B325" s="25">
        <v>1078.9788468878273</v>
      </c>
      <c r="C325" s="25">
        <v>609.498849085448</v>
      </c>
      <c r="D325" s="25">
        <v>1974.5911672107061</v>
      </c>
      <c r="E325" s="25">
        <v>7898.3646688428244</v>
      </c>
      <c r="F325" s="25" t="s">
        <v>87</v>
      </c>
      <c r="G325" s="25" t="s">
        <v>87</v>
      </c>
      <c r="H325" s="20">
        <v>132.9437271317704</v>
      </c>
      <c r="I325" s="20">
        <v>242.11371499999998</v>
      </c>
      <c r="J325" s="25" t="s">
        <v>87</v>
      </c>
      <c r="K325" s="25" t="s">
        <v>87</v>
      </c>
      <c r="L325" s="56" t="s">
        <v>91</v>
      </c>
      <c r="M325" s="10"/>
      <c r="N325" s="36" t="s">
        <v>88</v>
      </c>
      <c r="O325" s="36" t="s">
        <v>88</v>
      </c>
    </row>
    <row r="326" spans="1:15" s="1" customFormat="1" ht="29.1" customHeight="1">
      <c r="A326" s="3">
        <f t="shared" si="13"/>
        <v>2029</v>
      </c>
      <c r="B326" s="25">
        <v>1394.9927577739975</v>
      </c>
      <c r="C326" s="25">
        <v>584.40376297115654</v>
      </c>
      <c r="D326" s="25">
        <v>2360.1536247398058</v>
      </c>
      <c r="E326" s="25">
        <v>9440.6144989592231</v>
      </c>
      <c r="F326" s="25" t="s">
        <v>87</v>
      </c>
      <c r="G326" s="25" t="s">
        <v>87</v>
      </c>
      <c r="H326" s="20">
        <v>150.05595849522621</v>
      </c>
      <c r="I326" s="20">
        <v>254.38548899999998</v>
      </c>
      <c r="J326" s="25" t="s">
        <v>87</v>
      </c>
      <c r="K326" s="25" t="s">
        <v>87</v>
      </c>
      <c r="L326" s="56" t="s">
        <v>92</v>
      </c>
      <c r="M326" s="10"/>
      <c r="N326" s="36" t="s">
        <v>88</v>
      </c>
      <c r="O326" s="36" t="s">
        <v>88</v>
      </c>
    </row>
    <row r="327" spans="1:15" s="1" customFormat="1" ht="29.1" customHeight="1">
      <c r="A327" s="3">
        <f t="shared" si="13"/>
        <v>2030</v>
      </c>
      <c r="B327" s="25">
        <v>1549.8393322759584</v>
      </c>
      <c r="C327" s="25">
        <v>577.64992023762807</v>
      </c>
      <c r="D327" s="25">
        <v>2431.6889909455931</v>
      </c>
      <c r="E327" s="25">
        <v>9726.7559637823724</v>
      </c>
      <c r="F327" s="25" t="s">
        <v>87</v>
      </c>
      <c r="G327" s="25" t="s">
        <v>87</v>
      </c>
      <c r="H327" s="20">
        <v>166.35673830353488</v>
      </c>
      <c r="I327" s="20">
        <v>258.41841299999999</v>
      </c>
      <c r="J327" s="25" t="s">
        <v>87</v>
      </c>
      <c r="K327" s="25" t="s">
        <v>87</v>
      </c>
      <c r="L327" s="56"/>
      <c r="M327" s="10"/>
      <c r="N327" s="36" t="s">
        <v>88</v>
      </c>
      <c r="O327" s="36" t="s">
        <v>88</v>
      </c>
    </row>
    <row r="328" spans="1:15" s="1" customFormat="1" ht="29.1" customHeight="1">
      <c r="A328" s="3">
        <f t="shared" si="13"/>
        <v>2031</v>
      </c>
      <c r="B328" s="25">
        <v>1565.3691027357463</v>
      </c>
      <c r="C328" s="25">
        <v>567.14616412864109</v>
      </c>
      <c r="D328" s="25">
        <v>2460.0415585102487</v>
      </c>
      <c r="E328" s="25">
        <v>9840.1662340409948</v>
      </c>
      <c r="F328" s="25" t="s">
        <v>87</v>
      </c>
      <c r="G328" s="25" t="s">
        <v>87</v>
      </c>
      <c r="H328" s="20">
        <v>183.11518202492596</v>
      </c>
      <c r="I328" s="20">
        <v>263.91512299999999</v>
      </c>
      <c r="J328" s="25" t="s">
        <v>87</v>
      </c>
      <c r="K328" s="25" t="s">
        <v>87</v>
      </c>
      <c r="L328" s="56" t="s">
        <v>93</v>
      </c>
      <c r="M328" s="10"/>
      <c r="N328" s="36" t="s">
        <v>88</v>
      </c>
      <c r="O328" s="36" t="s">
        <v>88</v>
      </c>
    </row>
    <row r="329" spans="1:15" s="1" customFormat="1" ht="29.1" customHeight="1">
      <c r="A329" s="3">
        <f t="shared" si="13"/>
        <v>2032</v>
      </c>
      <c r="B329" s="25">
        <v>2252.0732777948879</v>
      </c>
      <c r="C329" s="25">
        <v>407.16805543739338</v>
      </c>
      <c r="D329" s="25">
        <v>2550.7539187204602</v>
      </c>
      <c r="E329" s="25">
        <v>10203.015674881841</v>
      </c>
      <c r="F329" s="25" t="s">
        <v>87</v>
      </c>
      <c r="G329" s="25" t="s">
        <v>87</v>
      </c>
      <c r="H329" s="20">
        <v>194.80619304898744</v>
      </c>
      <c r="I329" s="20">
        <v>263.91512299999999</v>
      </c>
      <c r="J329" s="25" t="s">
        <v>87</v>
      </c>
      <c r="K329" s="25" t="s">
        <v>87</v>
      </c>
      <c r="L329" s="56" t="s">
        <v>94</v>
      </c>
      <c r="M329" s="10"/>
      <c r="N329" s="36" t="s">
        <v>88</v>
      </c>
      <c r="O329" s="36" t="s">
        <v>88</v>
      </c>
    </row>
    <row r="330" spans="1:15" s="1" customFormat="1" ht="29.1" customHeight="1">
      <c r="A330" s="3">
        <f t="shared" si="13"/>
        <v>2033</v>
      </c>
      <c r="B330" s="25">
        <v>2481.2489865799143</v>
      </c>
      <c r="C330" s="25">
        <v>416.71272470402994</v>
      </c>
      <c r="D330" s="25">
        <v>2729.1435741271566</v>
      </c>
      <c r="E330" s="25">
        <v>10916.574296508627</v>
      </c>
      <c r="F330" s="25" t="s">
        <v>87</v>
      </c>
      <c r="G330" s="25" t="s">
        <v>87</v>
      </c>
      <c r="H330" s="20">
        <v>208.72601780807082</v>
      </c>
      <c r="I330" s="20">
        <v>263.91512299999999</v>
      </c>
      <c r="J330" s="25" t="s">
        <v>87</v>
      </c>
      <c r="K330" s="25" t="s">
        <v>87</v>
      </c>
      <c r="L330" s="56"/>
      <c r="M330" s="10"/>
      <c r="N330" s="36" t="s">
        <v>88</v>
      </c>
      <c r="O330" s="36" t="s">
        <v>88</v>
      </c>
    </row>
    <row r="331" spans="1:15" s="1" customFormat="1" ht="29.1" customHeight="1">
      <c r="A331" s="3">
        <f t="shared" si="13"/>
        <v>2034</v>
      </c>
      <c r="B331" s="25">
        <v>2448.7817890363226</v>
      </c>
      <c r="C331" s="25">
        <v>421.37961633706215</v>
      </c>
      <c r="D331" s="25">
        <v>2734.6924059728672</v>
      </c>
      <c r="E331" s="25">
        <v>10938.769623891469</v>
      </c>
      <c r="F331" s="25" t="s">
        <v>87</v>
      </c>
      <c r="G331" s="25" t="s">
        <v>87</v>
      </c>
      <c r="H331" s="20">
        <v>222.28554880266449</v>
      </c>
      <c r="I331" s="20">
        <v>263.91512299999999</v>
      </c>
      <c r="J331" s="25" t="s">
        <v>87</v>
      </c>
      <c r="K331" s="25" t="s">
        <v>87</v>
      </c>
      <c r="L331" s="56"/>
      <c r="M331" s="10"/>
      <c r="N331" s="36" t="s">
        <v>88</v>
      </c>
      <c r="O331" s="36" t="s">
        <v>88</v>
      </c>
    </row>
    <row r="332" spans="1:15" s="1" customFormat="1" ht="29.1" customHeight="1">
      <c r="A332" s="3">
        <f t="shared" si="13"/>
        <v>2035</v>
      </c>
      <c r="B332" s="25">
        <v>2456.1302766047825</v>
      </c>
      <c r="C332" s="25">
        <v>458.05446384717288</v>
      </c>
      <c r="D332" s="25">
        <v>2741.3611402497827</v>
      </c>
      <c r="E332" s="25">
        <v>10965.444560999131</v>
      </c>
      <c r="F332" s="25" t="s">
        <v>87</v>
      </c>
      <c r="G332" s="25" t="s">
        <v>87</v>
      </c>
      <c r="H332" s="20">
        <v>234.02375295442593</v>
      </c>
      <c r="I332" s="20">
        <v>267.47793899999999</v>
      </c>
      <c r="J332" s="25" t="s">
        <v>87</v>
      </c>
      <c r="K332" s="25" t="s">
        <v>87</v>
      </c>
      <c r="L332" s="56"/>
      <c r="M332" s="10"/>
      <c r="N332" s="36" t="s">
        <v>88</v>
      </c>
      <c r="O332" s="36" t="s">
        <v>88</v>
      </c>
    </row>
    <row r="333" spans="1:15" s="1" customFormat="1" ht="29.1" customHeight="1">
      <c r="A333" s="3">
        <f t="shared" si="13"/>
        <v>2036</v>
      </c>
      <c r="B333" s="25">
        <v>2420.69725507356</v>
      </c>
      <c r="C333" s="25">
        <v>502.4373672898231</v>
      </c>
      <c r="D333" s="25">
        <v>2741.8034450004443</v>
      </c>
      <c r="E333" s="25">
        <v>10967.213780001777</v>
      </c>
      <c r="F333" s="25" t="s">
        <v>87</v>
      </c>
      <c r="G333" s="25" t="s">
        <v>87</v>
      </c>
      <c r="H333" s="20">
        <v>243.8355222250855</v>
      </c>
      <c r="I333" s="20">
        <v>267.48401000000001</v>
      </c>
      <c r="J333" s="25" t="s">
        <v>87</v>
      </c>
      <c r="K333" s="25" t="s">
        <v>87</v>
      </c>
      <c r="L333" s="56" t="s">
        <v>95</v>
      </c>
      <c r="M333" s="10"/>
      <c r="N333" s="36" t="s">
        <v>88</v>
      </c>
      <c r="O333" s="36" t="s">
        <v>88</v>
      </c>
    </row>
    <row r="334" spans="1:15" s="1" customFormat="1" ht="29.1" customHeight="1">
      <c r="A334" s="3">
        <f t="shared" si="13"/>
        <v>2037</v>
      </c>
      <c r="B334" s="25">
        <v>2517.6650578822014</v>
      </c>
      <c r="C334" s="25">
        <v>491.1025344109371</v>
      </c>
      <c r="D334" s="25">
        <v>2922.5562084619073</v>
      </c>
      <c r="E334" s="25">
        <v>11690.224833847629</v>
      </c>
      <c r="F334" s="25" t="s">
        <v>87</v>
      </c>
      <c r="G334" s="25" t="s">
        <v>87</v>
      </c>
      <c r="H334" s="20">
        <v>256.32382264040172</v>
      </c>
      <c r="I334" s="20">
        <v>267.49131299999999</v>
      </c>
      <c r="J334" s="25" t="s">
        <v>87</v>
      </c>
      <c r="K334" s="25" t="s">
        <v>87</v>
      </c>
      <c r="L334" s="56" t="s">
        <v>96</v>
      </c>
      <c r="M334" s="10"/>
      <c r="N334" s="36" t="s">
        <v>88</v>
      </c>
      <c r="O334" s="36" t="s">
        <v>88</v>
      </c>
    </row>
    <row r="335" spans="1:15" s="1" customFormat="1" ht="29.1" customHeight="1">
      <c r="A335" s="3">
        <f t="shared" si="13"/>
        <v>2038</v>
      </c>
      <c r="B335" s="20">
        <v>2526.5565336538989</v>
      </c>
      <c r="C335" s="20">
        <v>492.61373114468688</v>
      </c>
      <c r="D335" s="20">
        <v>2924.6684845170435</v>
      </c>
      <c r="E335" s="20">
        <v>11698.673938068174</v>
      </c>
      <c r="F335" s="25" t="s">
        <v>87</v>
      </c>
      <c r="G335" s="25" t="s">
        <v>87</v>
      </c>
      <c r="H335" s="20">
        <v>266.08381257841643</v>
      </c>
      <c r="I335" s="20">
        <v>324.75796100000002</v>
      </c>
      <c r="J335" s="25" t="s">
        <v>87</v>
      </c>
      <c r="K335" s="25" t="s">
        <v>87</v>
      </c>
      <c r="L335" s="56"/>
      <c r="M335" s="10"/>
      <c r="N335" s="36" t="s">
        <v>88</v>
      </c>
      <c r="O335" s="36" t="s">
        <v>88</v>
      </c>
    </row>
    <row r="336" spans="1:15" s="1" customFormat="1" ht="29.1" customHeight="1">
      <c r="A336" s="3">
        <f t="shared" si="13"/>
        <v>2039</v>
      </c>
      <c r="B336" s="20">
        <v>2517.0204545016531</v>
      </c>
      <c r="C336" s="20">
        <v>495.04828980480011</v>
      </c>
      <c r="D336" s="20">
        <v>2925.7187839885787</v>
      </c>
      <c r="E336" s="20">
        <v>11702.875135954315</v>
      </c>
      <c r="F336" s="25" t="s">
        <v>87</v>
      </c>
      <c r="G336" s="25" t="s">
        <v>87</v>
      </c>
      <c r="H336" s="20">
        <v>275.54287734566674</v>
      </c>
      <c r="I336" s="20">
        <v>328.00891300000001</v>
      </c>
      <c r="J336" s="25" t="s">
        <v>87</v>
      </c>
      <c r="K336" s="25" t="s">
        <v>87</v>
      </c>
      <c r="L336" s="56" t="s">
        <v>97</v>
      </c>
      <c r="M336" s="10"/>
      <c r="N336" s="36" t="s">
        <v>88</v>
      </c>
      <c r="O336" s="36" t="s">
        <v>88</v>
      </c>
    </row>
    <row r="337" spans="1:15" s="1" customFormat="1" ht="29.1" customHeight="1">
      <c r="A337" s="3">
        <f t="shared" si="13"/>
        <v>2040</v>
      </c>
      <c r="B337" s="20">
        <v>2508.0378426135317</v>
      </c>
      <c r="C337" s="20">
        <v>507.34272021056194</v>
      </c>
      <c r="D337" s="20">
        <v>2925.2512185739311</v>
      </c>
      <c r="E337" s="20">
        <v>11701.004874295724</v>
      </c>
      <c r="F337" s="25" t="s">
        <v>87</v>
      </c>
      <c r="G337" s="25" t="s">
        <v>87</v>
      </c>
      <c r="H337" s="20">
        <v>283.98421045278229</v>
      </c>
      <c r="I337" s="20">
        <v>331.00001800000001</v>
      </c>
      <c r="J337" s="25" t="s">
        <v>87</v>
      </c>
      <c r="K337" s="25" t="s">
        <v>87</v>
      </c>
      <c r="L337" s="56"/>
      <c r="M337" s="10"/>
      <c r="N337" s="36" t="s">
        <v>88</v>
      </c>
      <c r="O337" s="36" t="s">
        <v>88</v>
      </c>
    </row>
    <row r="338" spans="1:15" s="1" customFormat="1" ht="29.1" customHeight="1">
      <c r="A338" s="3">
        <f t="shared" si="13"/>
        <v>2041</v>
      </c>
      <c r="B338" s="20">
        <v>2508.6035844365756</v>
      </c>
      <c r="C338" s="20">
        <v>511.16505579213208</v>
      </c>
      <c r="D338" s="20">
        <v>2924.5486738853651</v>
      </c>
      <c r="E338" s="20">
        <v>11698.194695541461</v>
      </c>
      <c r="F338" s="25" t="s">
        <v>87</v>
      </c>
      <c r="G338" s="25" t="s">
        <v>87</v>
      </c>
      <c r="H338" s="20">
        <v>293.02586518283874</v>
      </c>
      <c r="I338" s="20">
        <v>331.00001800000001</v>
      </c>
      <c r="J338" s="25" t="s">
        <v>87</v>
      </c>
      <c r="K338" s="25" t="s">
        <v>87</v>
      </c>
      <c r="L338" s="56"/>
      <c r="M338" s="10"/>
      <c r="N338" s="36" t="s">
        <v>88</v>
      </c>
      <c r="O338" s="36" t="s">
        <v>88</v>
      </c>
    </row>
    <row r="339" spans="1:15" s="1" customFormat="1" ht="29.1" customHeight="1">
      <c r="A339" s="3">
        <f t="shared" si="13"/>
        <v>2042</v>
      </c>
      <c r="B339" s="20">
        <v>2557.8274592310354</v>
      </c>
      <c r="C339" s="20">
        <v>509.44157349892453</v>
      </c>
      <c r="D339" s="20">
        <v>2925.0467902412297</v>
      </c>
      <c r="E339" s="20">
        <v>11700.187160964919</v>
      </c>
      <c r="F339" s="25" t="s">
        <v>87</v>
      </c>
      <c r="G339" s="25" t="s">
        <v>87</v>
      </c>
      <c r="H339" s="20">
        <v>301.26069725913175</v>
      </c>
      <c r="I339" s="20">
        <v>331.00001800000001</v>
      </c>
      <c r="J339" s="25" t="s">
        <v>87</v>
      </c>
      <c r="K339" s="25" t="s">
        <v>87</v>
      </c>
      <c r="L339" s="56"/>
      <c r="M339" s="10"/>
      <c r="N339" s="36" t="s">
        <v>88</v>
      </c>
      <c r="O339" s="36" t="s">
        <v>88</v>
      </c>
    </row>
    <row r="340" spans="1:15" s="1" customFormat="1">
      <c r="A340" s="3"/>
      <c r="B340" s="3"/>
      <c r="C340" s="3"/>
      <c r="D340" s="3"/>
      <c r="E340" s="3"/>
      <c r="F340" s="3"/>
      <c r="G340" s="3"/>
      <c r="H340" s="3"/>
      <c r="I340" s="3"/>
      <c r="J340" s="3"/>
      <c r="K340" s="3"/>
      <c r="L340" s="3"/>
      <c r="M340" s="3"/>
      <c r="N340" s="3"/>
      <c r="O340" s="3"/>
    </row>
    <row r="341" spans="1:15" s="1" customFormat="1">
      <c r="A341" s="3">
        <f>A317+1</f>
        <v>15</v>
      </c>
      <c r="B341" s="49" t="str">
        <f ca="1">OFFSET(Portfolios!$B$8,A341,0)</f>
        <v>No Purchases 2040 Scenario-Pathway 2</v>
      </c>
      <c r="C341" s="54"/>
      <c r="D341" s="54"/>
      <c r="E341" s="54"/>
      <c r="F341" s="54"/>
      <c r="G341" s="50"/>
      <c r="H341" s="54"/>
      <c r="I341" s="54"/>
      <c r="J341" s="54"/>
      <c r="K341" s="54"/>
      <c r="L341" s="54"/>
      <c r="M341" s="54"/>
      <c r="N341" s="54"/>
      <c r="O341" s="54"/>
    </row>
    <row r="342" spans="1:15" s="1" customFormat="1" ht="30" customHeight="1">
      <c r="A342" s="3"/>
      <c r="B342" s="54" t="s">
        <v>75</v>
      </c>
      <c r="C342" s="54" t="s">
        <v>75</v>
      </c>
      <c r="D342" s="54" t="s">
        <v>76</v>
      </c>
      <c r="E342" s="54" t="s">
        <v>77</v>
      </c>
      <c r="F342" s="54" t="s">
        <v>76</v>
      </c>
      <c r="G342" s="54" t="s">
        <v>77</v>
      </c>
      <c r="H342" s="54"/>
      <c r="I342" s="54"/>
      <c r="J342" s="55" t="s">
        <v>78</v>
      </c>
      <c r="K342" s="55" t="s">
        <v>78</v>
      </c>
      <c r="L342" s="54"/>
      <c r="M342" s="54"/>
      <c r="N342" s="54"/>
      <c r="O342" s="54"/>
    </row>
    <row r="343" spans="1:15" s="1" customFormat="1" ht="27" customHeight="1">
      <c r="A343" s="51" t="s">
        <v>5</v>
      </c>
      <c r="B343" s="54" t="s">
        <v>79</v>
      </c>
      <c r="C343" s="54" t="s">
        <v>80</v>
      </c>
      <c r="D343" s="54" t="s">
        <v>79</v>
      </c>
      <c r="E343" s="54" t="s">
        <v>79</v>
      </c>
      <c r="F343" s="54" t="s">
        <v>80</v>
      </c>
      <c r="G343" s="54" t="s">
        <v>80</v>
      </c>
      <c r="H343" s="57" t="s">
        <v>81</v>
      </c>
      <c r="I343" s="57" t="s">
        <v>82</v>
      </c>
      <c r="J343" s="54" t="s">
        <v>79</v>
      </c>
      <c r="K343" s="54" t="s">
        <v>80</v>
      </c>
      <c r="L343" s="54" t="s">
        <v>83</v>
      </c>
      <c r="M343" s="54" t="s">
        <v>84</v>
      </c>
      <c r="N343" s="54" t="s">
        <v>85</v>
      </c>
      <c r="O343" s="54" t="s">
        <v>86</v>
      </c>
    </row>
    <row r="344" spans="1:15" s="1" customFormat="1" ht="29.1" customHeight="1">
      <c r="A344" s="3">
        <f>A320</f>
        <v>2023</v>
      </c>
      <c r="B344" s="25">
        <v>131.77482289725674</v>
      </c>
      <c r="C344" s="25">
        <v>514.25695385590961</v>
      </c>
      <c r="D344" s="52">
        <v>0.32718848312182147</v>
      </c>
      <c r="E344" s="52">
        <v>1.3087539324872859</v>
      </c>
      <c r="F344" s="25" t="s">
        <v>87</v>
      </c>
      <c r="G344" s="25" t="s">
        <v>87</v>
      </c>
      <c r="H344" s="20">
        <v>33.166623942400683</v>
      </c>
      <c r="I344" s="20">
        <v>20</v>
      </c>
      <c r="J344" s="25" t="s">
        <v>87</v>
      </c>
      <c r="K344" s="25" t="s">
        <v>87</v>
      </c>
      <c r="L344" s="56"/>
      <c r="M344" s="10"/>
      <c r="N344" s="36" t="s">
        <v>88</v>
      </c>
      <c r="O344" s="36" t="s">
        <v>88</v>
      </c>
    </row>
    <row r="345" spans="1:15" s="1" customFormat="1" ht="29.1" customHeight="1">
      <c r="A345" s="3">
        <f>A344+1</f>
        <v>2024</v>
      </c>
      <c r="B345" s="25">
        <v>142.62658904433397</v>
      </c>
      <c r="C345" s="25">
        <v>513.03559776336806</v>
      </c>
      <c r="D345" s="52">
        <v>0.32990819569156848</v>
      </c>
      <c r="E345" s="52">
        <v>1.3196327827662739</v>
      </c>
      <c r="F345" s="25" t="s">
        <v>87</v>
      </c>
      <c r="G345" s="25" t="s">
        <v>87</v>
      </c>
      <c r="H345" s="20">
        <v>54.355272638468783</v>
      </c>
      <c r="I345" s="20">
        <v>36.583553000000002</v>
      </c>
      <c r="J345" s="25" t="s">
        <v>87</v>
      </c>
      <c r="K345" s="25" t="s">
        <v>87</v>
      </c>
      <c r="L345" s="56"/>
      <c r="M345" s="10"/>
      <c r="N345" s="36" t="s">
        <v>88</v>
      </c>
      <c r="O345" s="36" t="s">
        <v>88</v>
      </c>
    </row>
    <row r="346" spans="1:15" s="1" customFormat="1" ht="29.1" customHeight="1">
      <c r="A346" s="3">
        <f t="shared" ref="A346:A363" si="14">A345+1</f>
        <v>2025</v>
      </c>
      <c r="B346" s="25">
        <v>472.42449411412849</v>
      </c>
      <c r="C346" s="25">
        <v>516.2302324336747</v>
      </c>
      <c r="D346" s="25">
        <v>226.20817542052728</v>
      </c>
      <c r="E346" s="25">
        <v>904.83270168210913</v>
      </c>
      <c r="F346" s="25" t="s">
        <v>87</v>
      </c>
      <c r="G346" s="25" t="s">
        <v>87</v>
      </c>
      <c r="H346" s="20">
        <v>77.394482043017049</v>
      </c>
      <c r="I346" s="20">
        <v>108.472561</v>
      </c>
      <c r="J346" s="25" t="s">
        <v>87</v>
      </c>
      <c r="K346" s="25" t="s">
        <v>87</v>
      </c>
      <c r="L346" s="56" t="s">
        <v>89</v>
      </c>
      <c r="M346" s="10"/>
      <c r="N346" s="36" t="s">
        <v>88</v>
      </c>
      <c r="O346" s="36" t="s">
        <v>88</v>
      </c>
    </row>
    <row r="347" spans="1:15" s="1" customFormat="1" ht="29.1" customHeight="1">
      <c r="A347" s="3">
        <f t="shared" si="14"/>
        <v>2026</v>
      </c>
      <c r="B347" s="25">
        <v>741.06725445904669</v>
      </c>
      <c r="C347" s="25">
        <v>507.61645335431979</v>
      </c>
      <c r="D347" s="25">
        <v>1798.3736813647752</v>
      </c>
      <c r="E347" s="25">
        <v>7193.4947254591007</v>
      </c>
      <c r="F347" s="25" t="s">
        <v>87</v>
      </c>
      <c r="G347" s="25" t="s">
        <v>87</v>
      </c>
      <c r="H347" s="20">
        <v>96.051948213791121</v>
      </c>
      <c r="I347" s="20">
        <v>149.219052</v>
      </c>
      <c r="J347" s="25" t="s">
        <v>87</v>
      </c>
      <c r="K347" s="25" t="s">
        <v>87</v>
      </c>
      <c r="L347" s="56"/>
      <c r="M347" s="10"/>
      <c r="N347" s="36" t="s">
        <v>88</v>
      </c>
      <c r="O347" s="36" t="s">
        <v>88</v>
      </c>
    </row>
    <row r="348" spans="1:15" s="1" customFormat="1" ht="29.1" customHeight="1">
      <c r="A348" s="3">
        <f t="shared" si="14"/>
        <v>2027</v>
      </c>
      <c r="B348" s="25">
        <v>789.12296526721707</v>
      </c>
      <c r="C348" s="25">
        <v>505.27186986682358</v>
      </c>
      <c r="D348" s="25">
        <v>1959.7355531632447</v>
      </c>
      <c r="E348" s="25">
        <v>7838.9422126529789</v>
      </c>
      <c r="F348" s="25" t="s">
        <v>87</v>
      </c>
      <c r="G348" s="25" t="s">
        <v>87</v>
      </c>
      <c r="H348" s="20">
        <v>114.95675832062332</v>
      </c>
      <c r="I348" s="20">
        <v>202.86080656000001</v>
      </c>
      <c r="J348" s="25" t="s">
        <v>87</v>
      </c>
      <c r="K348" s="25" t="s">
        <v>87</v>
      </c>
      <c r="L348" s="56" t="s">
        <v>90</v>
      </c>
      <c r="M348" s="10"/>
      <c r="N348" s="36" t="s">
        <v>88</v>
      </c>
      <c r="O348" s="36" t="s">
        <v>88</v>
      </c>
    </row>
    <row r="349" spans="1:15" s="1" customFormat="1" ht="29.1" customHeight="1">
      <c r="A349" s="3">
        <f t="shared" si="14"/>
        <v>2028</v>
      </c>
      <c r="B349" s="25">
        <v>977.88829725119217</v>
      </c>
      <c r="C349" s="25">
        <v>506.57358922688519</v>
      </c>
      <c r="D349" s="25">
        <v>3102.3782697851389</v>
      </c>
      <c r="E349" s="25">
        <v>12409.513079140555</v>
      </c>
      <c r="F349" s="25" t="s">
        <v>87</v>
      </c>
      <c r="G349" s="25" t="s">
        <v>87</v>
      </c>
      <c r="H349" s="20">
        <v>132.9437271317704</v>
      </c>
      <c r="I349" s="20">
        <v>242.11371499999998</v>
      </c>
      <c r="J349" s="25" t="s">
        <v>87</v>
      </c>
      <c r="K349" s="25" t="s">
        <v>87</v>
      </c>
      <c r="L349" s="56" t="s">
        <v>91</v>
      </c>
      <c r="M349" s="10"/>
      <c r="N349" s="36" t="s">
        <v>88</v>
      </c>
      <c r="O349" s="36" t="s">
        <v>88</v>
      </c>
    </row>
    <row r="350" spans="1:15" s="1" customFormat="1" ht="29.1" customHeight="1">
      <c r="A350" s="3">
        <f t="shared" si="14"/>
        <v>2029</v>
      </c>
      <c r="B350" s="25">
        <v>1235.0234809400461</v>
      </c>
      <c r="C350" s="25">
        <v>483.28764953947211</v>
      </c>
      <c r="D350" s="25">
        <v>3410.7943390410901</v>
      </c>
      <c r="E350" s="25">
        <v>13643.17735616436</v>
      </c>
      <c r="F350" s="25" t="s">
        <v>87</v>
      </c>
      <c r="G350" s="25" t="s">
        <v>87</v>
      </c>
      <c r="H350" s="20">
        <v>150.05595849522621</v>
      </c>
      <c r="I350" s="20">
        <v>254.38548899999998</v>
      </c>
      <c r="J350" s="25" t="s">
        <v>87</v>
      </c>
      <c r="K350" s="25" t="s">
        <v>87</v>
      </c>
      <c r="L350" s="56" t="s">
        <v>92</v>
      </c>
      <c r="M350" s="10"/>
      <c r="N350" s="36" t="s">
        <v>88</v>
      </c>
      <c r="O350" s="36" t="s">
        <v>88</v>
      </c>
    </row>
    <row r="351" spans="1:15" s="1" customFormat="1" ht="29.1" customHeight="1">
      <c r="A351" s="3">
        <f t="shared" si="14"/>
        <v>2030</v>
      </c>
      <c r="B351" s="25">
        <v>1407.4515758187515</v>
      </c>
      <c r="C351" s="25">
        <v>478.38452474558125</v>
      </c>
      <c r="D351" s="25">
        <v>3471.9626634434089</v>
      </c>
      <c r="E351" s="25">
        <v>13887.850653773636</v>
      </c>
      <c r="F351" s="25" t="s">
        <v>87</v>
      </c>
      <c r="G351" s="25" t="s">
        <v>87</v>
      </c>
      <c r="H351" s="20">
        <v>166.35673830353488</v>
      </c>
      <c r="I351" s="20">
        <v>258.41841299999999</v>
      </c>
      <c r="J351" s="25" t="s">
        <v>87</v>
      </c>
      <c r="K351" s="25" t="s">
        <v>87</v>
      </c>
      <c r="L351" s="56"/>
      <c r="M351" s="10"/>
      <c r="N351" s="36" t="s">
        <v>88</v>
      </c>
      <c r="O351" s="36" t="s">
        <v>88</v>
      </c>
    </row>
    <row r="352" spans="1:15" s="1" customFormat="1" ht="29.1" customHeight="1">
      <c r="A352" s="3">
        <f t="shared" si="14"/>
        <v>2031</v>
      </c>
      <c r="B352" s="25">
        <v>1426.951734629931</v>
      </c>
      <c r="C352" s="25">
        <v>472.79782034246699</v>
      </c>
      <c r="D352" s="25">
        <v>3502.7887436806882</v>
      </c>
      <c r="E352" s="25">
        <v>14011.154974722753</v>
      </c>
      <c r="F352" s="25" t="s">
        <v>87</v>
      </c>
      <c r="G352" s="25" t="s">
        <v>87</v>
      </c>
      <c r="H352" s="20">
        <v>183.11518202492596</v>
      </c>
      <c r="I352" s="20">
        <v>263.91512299999999</v>
      </c>
      <c r="J352" s="25" t="s">
        <v>87</v>
      </c>
      <c r="K352" s="25" t="s">
        <v>87</v>
      </c>
      <c r="L352" s="56" t="s">
        <v>93</v>
      </c>
      <c r="M352" s="10"/>
      <c r="N352" s="36" t="s">
        <v>88</v>
      </c>
      <c r="O352" s="36" t="s">
        <v>88</v>
      </c>
    </row>
    <row r="353" spans="1:15" s="1" customFormat="1" ht="29.1" customHeight="1">
      <c r="A353" s="3">
        <f t="shared" si="14"/>
        <v>2032</v>
      </c>
      <c r="B353" s="25">
        <v>2015.9193035427986</v>
      </c>
      <c r="C353" s="25">
        <v>341.20601723148434</v>
      </c>
      <c r="D353" s="25">
        <v>3584.8762600340974</v>
      </c>
      <c r="E353" s="25">
        <v>14339.50504013639</v>
      </c>
      <c r="F353" s="25" t="s">
        <v>87</v>
      </c>
      <c r="G353" s="25" t="s">
        <v>87</v>
      </c>
      <c r="H353" s="20">
        <v>194.80619304898744</v>
      </c>
      <c r="I353" s="20">
        <v>263.91512299999999</v>
      </c>
      <c r="J353" s="25" t="s">
        <v>87</v>
      </c>
      <c r="K353" s="25" t="s">
        <v>87</v>
      </c>
      <c r="L353" s="56" t="s">
        <v>94</v>
      </c>
      <c r="M353" s="10"/>
      <c r="N353" s="36" t="s">
        <v>88</v>
      </c>
      <c r="O353" s="36" t="s">
        <v>88</v>
      </c>
    </row>
    <row r="354" spans="1:15" s="1" customFormat="1" ht="29.1" customHeight="1">
      <c r="A354" s="3">
        <f t="shared" si="14"/>
        <v>2033</v>
      </c>
      <c r="B354" s="25">
        <v>2195.1919792509862</v>
      </c>
      <c r="C354" s="25">
        <v>346.59324537870361</v>
      </c>
      <c r="D354" s="25">
        <v>3724.0378219134141</v>
      </c>
      <c r="E354" s="25">
        <v>14896.151287653656</v>
      </c>
      <c r="F354" s="25" t="s">
        <v>87</v>
      </c>
      <c r="G354" s="25" t="s">
        <v>87</v>
      </c>
      <c r="H354" s="20">
        <v>208.72601780807082</v>
      </c>
      <c r="I354" s="20">
        <v>263.91512299999999</v>
      </c>
      <c r="J354" s="25" t="s">
        <v>87</v>
      </c>
      <c r="K354" s="25" t="s">
        <v>87</v>
      </c>
      <c r="L354" s="56"/>
      <c r="M354" s="10"/>
      <c r="N354" s="36" t="s">
        <v>88</v>
      </c>
      <c r="O354" s="36" t="s">
        <v>88</v>
      </c>
    </row>
    <row r="355" spans="1:15" s="1" customFormat="1" ht="29.1" customHeight="1">
      <c r="A355" s="3">
        <f t="shared" si="14"/>
        <v>2034</v>
      </c>
      <c r="B355" s="25">
        <v>2173.9566072593316</v>
      </c>
      <c r="C355" s="25">
        <v>350.97043911983428</v>
      </c>
      <c r="D355" s="25">
        <v>3730.648602040616</v>
      </c>
      <c r="E355" s="25">
        <v>14922.594408162464</v>
      </c>
      <c r="F355" s="25" t="s">
        <v>87</v>
      </c>
      <c r="G355" s="25" t="s">
        <v>87</v>
      </c>
      <c r="H355" s="20">
        <v>222.28554880266449</v>
      </c>
      <c r="I355" s="20">
        <v>263.91512299999999</v>
      </c>
      <c r="J355" s="25" t="s">
        <v>87</v>
      </c>
      <c r="K355" s="25" t="s">
        <v>87</v>
      </c>
      <c r="L355" s="56"/>
      <c r="M355" s="10"/>
      <c r="N355" s="36" t="s">
        <v>88</v>
      </c>
      <c r="O355" s="36" t="s">
        <v>88</v>
      </c>
    </row>
    <row r="356" spans="1:15" s="1" customFormat="1" ht="29.1" customHeight="1">
      <c r="A356" s="3">
        <f t="shared" si="14"/>
        <v>2035</v>
      </c>
      <c r="B356" s="25">
        <v>2181.3707306553788</v>
      </c>
      <c r="C356" s="25">
        <v>382.05470346086543</v>
      </c>
      <c r="D356" s="25">
        <v>3738.1092817750364</v>
      </c>
      <c r="E356" s="25">
        <v>14952.437127100146</v>
      </c>
      <c r="F356" s="25" t="s">
        <v>87</v>
      </c>
      <c r="G356" s="25" t="s">
        <v>87</v>
      </c>
      <c r="H356" s="20">
        <v>234.02375295442593</v>
      </c>
      <c r="I356" s="20">
        <v>267.47793899999999</v>
      </c>
      <c r="J356" s="25" t="s">
        <v>87</v>
      </c>
      <c r="K356" s="25" t="s">
        <v>87</v>
      </c>
      <c r="L356" s="56"/>
      <c r="M356" s="10"/>
      <c r="N356" s="36" t="s">
        <v>88</v>
      </c>
      <c r="O356" s="36" t="s">
        <v>88</v>
      </c>
    </row>
    <row r="357" spans="1:15" s="1" customFormat="1" ht="29.1" customHeight="1">
      <c r="A357" s="3">
        <f t="shared" si="14"/>
        <v>2036</v>
      </c>
      <c r="B357" s="25">
        <v>2145.1639546851147</v>
      </c>
      <c r="C357" s="25">
        <v>419.12859210908965</v>
      </c>
      <c r="D357" s="25">
        <v>3738.6780674005795</v>
      </c>
      <c r="E357" s="25">
        <v>14954.712269602318</v>
      </c>
      <c r="F357" s="25" t="s">
        <v>87</v>
      </c>
      <c r="G357" s="25" t="s">
        <v>87</v>
      </c>
      <c r="H357" s="20">
        <v>243.8355222250855</v>
      </c>
      <c r="I357" s="20">
        <v>267.48401000000001</v>
      </c>
      <c r="J357" s="25" t="s">
        <v>87</v>
      </c>
      <c r="K357" s="25" t="s">
        <v>87</v>
      </c>
      <c r="L357" s="56" t="s">
        <v>95</v>
      </c>
      <c r="M357" s="10"/>
      <c r="N357" s="36" t="s">
        <v>88</v>
      </c>
      <c r="O357" s="36" t="s">
        <v>88</v>
      </c>
    </row>
    <row r="358" spans="1:15" s="1" customFormat="1" ht="29.1" customHeight="1">
      <c r="A358" s="3">
        <f t="shared" si="14"/>
        <v>2037</v>
      </c>
      <c r="B358" s="25">
        <v>2225.3693087650381</v>
      </c>
      <c r="C358" s="25">
        <v>409.20133624308403</v>
      </c>
      <c r="D358" s="25">
        <v>3887.6877741530402</v>
      </c>
      <c r="E358" s="25">
        <v>15550.751096612161</v>
      </c>
      <c r="F358" s="25" t="s">
        <v>87</v>
      </c>
      <c r="G358" s="25" t="s">
        <v>87</v>
      </c>
      <c r="H358" s="20">
        <v>256.32382264040172</v>
      </c>
      <c r="I358" s="20">
        <v>267.49131299999999</v>
      </c>
      <c r="J358" s="25" t="s">
        <v>87</v>
      </c>
      <c r="K358" s="25" t="s">
        <v>87</v>
      </c>
      <c r="L358" s="56" t="s">
        <v>96</v>
      </c>
      <c r="M358" s="10"/>
      <c r="N358" s="36" t="s">
        <v>88</v>
      </c>
      <c r="O358" s="36" t="s">
        <v>88</v>
      </c>
    </row>
    <row r="359" spans="1:15" s="1" customFormat="1" ht="29.1" customHeight="1">
      <c r="A359" s="3">
        <f t="shared" si="14"/>
        <v>2038</v>
      </c>
      <c r="B359" s="20">
        <v>2232.7255711700345</v>
      </c>
      <c r="C359" s="20">
        <v>410.64433955682352</v>
      </c>
      <c r="D359" s="20">
        <v>3890.1402474482688</v>
      </c>
      <c r="E359" s="20">
        <v>15560.560989793075</v>
      </c>
      <c r="F359" s="25" t="s">
        <v>87</v>
      </c>
      <c r="G359" s="25" t="s">
        <v>87</v>
      </c>
      <c r="H359" s="20">
        <v>266.08381257841643</v>
      </c>
      <c r="I359" s="20">
        <v>324.75796100000002</v>
      </c>
      <c r="J359" s="25" t="s">
        <v>87</v>
      </c>
      <c r="K359" s="25" t="s">
        <v>87</v>
      </c>
      <c r="L359" s="56"/>
      <c r="M359" s="10"/>
      <c r="N359" s="36" t="s">
        <v>88</v>
      </c>
      <c r="O359" s="36" t="s">
        <v>88</v>
      </c>
    </row>
    <row r="360" spans="1:15" s="1" customFormat="1" ht="29.1" customHeight="1">
      <c r="A360" s="3">
        <f t="shared" si="14"/>
        <v>2039</v>
      </c>
      <c r="B360" s="20">
        <v>2225.1379740929315</v>
      </c>
      <c r="C360" s="20">
        <v>412.75967359568597</v>
      </c>
      <c r="D360" s="20">
        <v>3891.3298143086017</v>
      </c>
      <c r="E360" s="20">
        <v>15565.319257234407</v>
      </c>
      <c r="F360" s="25" t="s">
        <v>87</v>
      </c>
      <c r="G360" s="25" t="s">
        <v>87</v>
      </c>
      <c r="H360" s="20">
        <v>275.54287734566674</v>
      </c>
      <c r="I360" s="20">
        <v>328.00891300000001</v>
      </c>
      <c r="J360" s="25" t="s">
        <v>87</v>
      </c>
      <c r="K360" s="25" t="s">
        <v>87</v>
      </c>
      <c r="L360" s="56" t="s">
        <v>97</v>
      </c>
      <c r="M360" s="10"/>
      <c r="N360" s="36" t="s">
        <v>88</v>
      </c>
      <c r="O360" s="36" t="s">
        <v>88</v>
      </c>
    </row>
    <row r="361" spans="1:15" s="1" customFormat="1" ht="29.1" customHeight="1">
      <c r="A361" s="3">
        <f t="shared" si="14"/>
        <v>2040</v>
      </c>
      <c r="B361" s="20">
        <v>2220.5531237806472</v>
      </c>
      <c r="C361" s="20">
        <v>422.97179118257725</v>
      </c>
      <c r="D361" s="20">
        <v>3890.8026399391042</v>
      </c>
      <c r="E361" s="20">
        <v>15563.210559756417</v>
      </c>
      <c r="F361" s="25" t="s">
        <v>87</v>
      </c>
      <c r="G361" s="25" t="s">
        <v>87</v>
      </c>
      <c r="H361" s="20">
        <v>283.98421045278229</v>
      </c>
      <c r="I361" s="20">
        <v>331.00001800000001</v>
      </c>
      <c r="J361" s="25" t="s">
        <v>87</v>
      </c>
      <c r="K361" s="25" t="s">
        <v>87</v>
      </c>
      <c r="L361" s="56"/>
      <c r="M361" s="10"/>
      <c r="N361" s="36" t="s">
        <v>88</v>
      </c>
      <c r="O361" s="36" t="s">
        <v>88</v>
      </c>
    </row>
    <row r="362" spans="1:15" s="1" customFormat="1" ht="29.1" customHeight="1">
      <c r="A362" s="3">
        <f t="shared" si="14"/>
        <v>2041</v>
      </c>
      <c r="B362" s="20">
        <v>2220.7662978740868</v>
      </c>
      <c r="C362" s="20">
        <v>426.09572950179466</v>
      </c>
      <c r="D362" s="20">
        <v>3889.9901189622547</v>
      </c>
      <c r="E362" s="20">
        <v>15559.960475849019</v>
      </c>
      <c r="F362" s="25" t="s">
        <v>87</v>
      </c>
      <c r="G362" s="25" t="s">
        <v>87</v>
      </c>
      <c r="H362" s="20">
        <v>293.02586518283874</v>
      </c>
      <c r="I362" s="20">
        <v>331.00001800000001</v>
      </c>
      <c r="J362" s="25" t="s">
        <v>87</v>
      </c>
      <c r="K362" s="25" t="s">
        <v>87</v>
      </c>
      <c r="L362" s="56"/>
      <c r="M362" s="10"/>
      <c r="N362" s="36" t="s">
        <v>88</v>
      </c>
      <c r="O362" s="36" t="s">
        <v>88</v>
      </c>
    </row>
    <row r="363" spans="1:15" s="1" customFormat="1" ht="29.1" customHeight="1">
      <c r="A363" s="3">
        <f t="shared" si="14"/>
        <v>2042</v>
      </c>
      <c r="B363" s="20">
        <v>2262.3457590024309</v>
      </c>
      <c r="C363" s="20">
        <v>424.70331075287504</v>
      </c>
      <c r="D363" s="20">
        <v>3890.5657051645571</v>
      </c>
      <c r="E363" s="20">
        <v>15562.262820658229</v>
      </c>
      <c r="F363" s="25" t="s">
        <v>87</v>
      </c>
      <c r="G363" s="25" t="s">
        <v>87</v>
      </c>
      <c r="H363" s="20">
        <v>301.26069725913175</v>
      </c>
      <c r="I363" s="20">
        <v>331.00001800000001</v>
      </c>
      <c r="J363" s="25" t="s">
        <v>87</v>
      </c>
      <c r="K363" s="25" t="s">
        <v>87</v>
      </c>
      <c r="L363" s="56"/>
      <c r="M363" s="10"/>
      <c r="N363" s="36" t="s">
        <v>88</v>
      </c>
      <c r="O363" s="36" t="s">
        <v>88</v>
      </c>
    </row>
    <row r="364" spans="1:15" s="1" customFormat="1">
      <c r="A364" s="3"/>
      <c r="B364" s="3"/>
      <c r="C364" s="3"/>
      <c r="D364" s="3"/>
      <c r="E364" s="3"/>
      <c r="F364" s="3"/>
      <c r="G364" s="3"/>
      <c r="H364" s="3"/>
      <c r="I364" s="3"/>
      <c r="J364" s="3"/>
      <c r="K364" s="3"/>
      <c r="L364" s="3"/>
      <c r="M364" s="3"/>
      <c r="N364" s="3"/>
      <c r="O364" s="3"/>
    </row>
    <row r="365" spans="1:15" s="1" customFormat="1">
      <c r="A365" s="3">
        <f>A341+1</f>
        <v>16</v>
      </c>
      <c r="B365" s="49" t="str">
        <f ca="1">OFFSET(Portfolios!$B$8,A365,0)</f>
        <v>No Purchases 2040 Scenario</v>
      </c>
      <c r="C365" s="54"/>
      <c r="D365" s="54"/>
      <c r="E365" s="54"/>
      <c r="F365" s="54"/>
      <c r="G365" s="50"/>
      <c r="H365" s="54"/>
      <c r="I365" s="54"/>
      <c r="J365" s="54"/>
      <c r="K365" s="54"/>
      <c r="L365" s="54"/>
      <c r="M365" s="54"/>
      <c r="N365" s="54"/>
      <c r="O365" s="54"/>
    </row>
    <row r="366" spans="1:15" s="1" customFormat="1" ht="30" customHeight="1">
      <c r="A366" s="3"/>
      <c r="B366" s="54" t="s">
        <v>75</v>
      </c>
      <c r="C366" s="54" t="s">
        <v>75</v>
      </c>
      <c r="D366" s="54" t="s">
        <v>76</v>
      </c>
      <c r="E366" s="54" t="s">
        <v>77</v>
      </c>
      <c r="F366" s="54" t="s">
        <v>76</v>
      </c>
      <c r="G366" s="54" t="s">
        <v>77</v>
      </c>
      <c r="H366" s="54"/>
      <c r="I366" s="54"/>
      <c r="J366" s="55" t="s">
        <v>78</v>
      </c>
      <c r="K366" s="55" t="s">
        <v>78</v>
      </c>
      <c r="L366" s="54"/>
      <c r="M366" s="54"/>
      <c r="N366" s="54"/>
      <c r="O366" s="54"/>
    </row>
    <row r="367" spans="1:15" s="1" customFormat="1" ht="27" customHeight="1">
      <c r="A367" s="51" t="s">
        <v>5</v>
      </c>
      <c r="B367" s="54" t="s">
        <v>79</v>
      </c>
      <c r="C367" s="54" t="s">
        <v>80</v>
      </c>
      <c r="D367" s="54" t="s">
        <v>79</v>
      </c>
      <c r="E367" s="54" t="s">
        <v>79</v>
      </c>
      <c r="F367" s="54" t="s">
        <v>80</v>
      </c>
      <c r="G367" s="54" t="s">
        <v>80</v>
      </c>
      <c r="H367" s="57" t="s">
        <v>81</v>
      </c>
      <c r="I367" s="57" t="s">
        <v>82</v>
      </c>
      <c r="J367" s="54" t="s">
        <v>79</v>
      </c>
      <c r="K367" s="54" t="s">
        <v>80</v>
      </c>
      <c r="L367" s="54" t="s">
        <v>83</v>
      </c>
      <c r="M367" s="54" t="s">
        <v>84</v>
      </c>
      <c r="N367" s="54" t="s">
        <v>85</v>
      </c>
      <c r="O367" s="54" t="s">
        <v>86</v>
      </c>
    </row>
    <row r="368" spans="1:15" s="1" customFormat="1" ht="29.1" customHeight="1">
      <c r="A368" s="3">
        <f>A344</f>
        <v>2023</v>
      </c>
      <c r="B368" s="25">
        <v>135.58643624459353</v>
      </c>
      <c r="C368" s="25">
        <v>532.71331550542448</v>
      </c>
      <c r="D368" s="52">
        <v>0.3389310739157313</v>
      </c>
      <c r="E368" s="52">
        <v>1.3557242956629252</v>
      </c>
      <c r="F368" s="25" t="s">
        <v>87</v>
      </c>
      <c r="G368" s="25" t="s">
        <v>87</v>
      </c>
      <c r="H368" s="20">
        <v>33.166623942400683</v>
      </c>
      <c r="I368" s="20">
        <v>20</v>
      </c>
      <c r="J368" s="25" t="s">
        <v>87</v>
      </c>
      <c r="K368" s="25" t="s">
        <v>87</v>
      </c>
      <c r="L368" s="56"/>
      <c r="M368" s="10"/>
      <c r="N368" s="36" t="s">
        <v>88</v>
      </c>
      <c r="O368" s="36" t="s">
        <v>88</v>
      </c>
    </row>
    <row r="369" spans="1:15" s="1" customFormat="1" ht="29.1" customHeight="1">
      <c r="A369" s="3">
        <f>A368+1</f>
        <v>2024</v>
      </c>
      <c r="B369" s="25">
        <v>152.76721051374057</v>
      </c>
      <c r="C369" s="25">
        <v>557.91441484103177</v>
      </c>
      <c r="D369" s="52">
        <v>0.35876757627141875</v>
      </c>
      <c r="E369" s="52">
        <v>1.435070305085675</v>
      </c>
      <c r="F369" s="25" t="s">
        <v>87</v>
      </c>
      <c r="G369" s="25" t="s">
        <v>87</v>
      </c>
      <c r="H369" s="20">
        <v>54.355272638468783</v>
      </c>
      <c r="I369" s="20">
        <v>36.583553000000002</v>
      </c>
      <c r="J369" s="25" t="s">
        <v>87</v>
      </c>
      <c r="K369" s="25" t="s">
        <v>87</v>
      </c>
      <c r="L369" s="56"/>
      <c r="M369" s="10"/>
      <c r="N369" s="36" t="s">
        <v>88</v>
      </c>
      <c r="O369" s="36" t="s">
        <v>88</v>
      </c>
    </row>
    <row r="370" spans="1:15" s="1" customFormat="1" ht="29.1" customHeight="1">
      <c r="A370" s="3">
        <f t="shared" ref="A370:A387" si="15">A369+1</f>
        <v>2025</v>
      </c>
      <c r="B370" s="25">
        <v>523.06463794623824</v>
      </c>
      <c r="C370" s="25">
        <v>574.87333229781234</v>
      </c>
      <c r="D370" s="25">
        <v>251.90513733368823</v>
      </c>
      <c r="E370" s="25">
        <v>1007.6205493347529</v>
      </c>
      <c r="F370" s="25" t="s">
        <v>87</v>
      </c>
      <c r="G370" s="25" t="s">
        <v>87</v>
      </c>
      <c r="H370" s="20">
        <v>77.394482043017049</v>
      </c>
      <c r="I370" s="20">
        <v>108.472561</v>
      </c>
      <c r="J370" s="25" t="s">
        <v>87</v>
      </c>
      <c r="K370" s="25" t="s">
        <v>87</v>
      </c>
      <c r="L370" s="56" t="s">
        <v>89</v>
      </c>
      <c r="M370" s="10"/>
      <c r="N370" s="36" t="s">
        <v>88</v>
      </c>
      <c r="O370" s="36" t="s">
        <v>88</v>
      </c>
    </row>
    <row r="371" spans="1:15" s="1" customFormat="1" ht="29.1" customHeight="1">
      <c r="A371" s="3">
        <f t="shared" si="15"/>
        <v>2026</v>
      </c>
      <c r="B371" s="25">
        <v>744.30361369754303</v>
      </c>
      <c r="C371" s="25">
        <v>571.63522803676585</v>
      </c>
      <c r="D371" s="25">
        <v>1111.7776973024179</v>
      </c>
      <c r="E371" s="25">
        <v>4447.1107892096716</v>
      </c>
      <c r="F371" s="25" t="s">
        <v>87</v>
      </c>
      <c r="G371" s="25" t="s">
        <v>87</v>
      </c>
      <c r="H371" s="20">
        <v>96.051948213791121</v>
      </c>
      <c r="I371" s="20">
        <v>149.219052</v>
      </c>
      <c r="J371" s="25" t="s">
        <v>87</v>
      </c>
      <c r="K371" s="25" t="s">
        <v>87</v>
      </c>
      <c r="L371" s="56"/>
      <c r="M371" s="10"/>
      <c r="N371" s="36" t="s">
        <v>88</v>
      </c>
      <c r="O371" s="36" t="s">
        <v>88</v>
      </c>
    </row>
    <row r="372" spans="1:15" s="1" customFormat="1" ht="29.1" customHeight="1">
      <c r="A372" s="3">
        <f t="shared" si="15"/>
        <v>2027</v>
      </c>
      <c r="B372" s="25">
        <v>825.88329879047865</v>
      </c>
      <c r="C372" s="25">
        <v>589.23751077869906</v>
      </c>
      <c r="D372" s="25">
        <v>1339.246535492289</v>
      </c>
      <c r="E372" s="25">
        <v>5356.9861419691561</v>
      </c>
      <c r="F372" s="25" t="s">
        <v>87</v>
      </c>
      <c r="G372" s="25" t="s">
        <v>87</v>
      </c>
      <c r="H372" s="20">
        <v>114.95675832062332</v>
      </c>
      <c r="I372" s="20">
        <v>202.86080656000001</v>
      </c>
      <c r="J372" s="25" t="s">
        <v>87</v>
      </c>
      <c r="K372" s="25" t="s">
        <v>87</v>
      </c>
      <c r="L372" s="56" t="s">
        <v>90</v>
      </c>
      <c r="M372" s="10"/>
      <c r="N372" s="36" t="s">
        <v>88</v>
      </c>
      <c r="O372" s="36" t="s">
        <v>88</v>
      </c>
    </row>
    <row r="373" spans="1:15" s="1" customFormat="1" ht="29.1" customHeight="1">
      <c r="A373" s="3">
        <f t="shared" si="15"/>
        <v>2028</v>
      </c>
      <c r="B373" s="25">
        <v>1078.9788468878273</v>
      </c>
      <c r="C373" s="25">
        <v>609.498849085448</v>
      </c>
      <c r="D373" s="25">
        <v>1974.5911672107061</v>
      </c>
      <c r="E373" s="25">
        <v>7898.3646688428244</v>
      </c>
      <c r="F373" s="25" t="s">
        <v>87</v>
      </c>
      <c r="G373" s="25" t="s">
        <v>87</v>
      </c>
      <c r="H373" s="20">
        <v>132.9437271317704</v>
      </c>
      <c r="I373" s="20">
        <v>242.11371499999998</v>
      </c>
      <c r="J373" s="25" t="s">
        <v>87</v>
      </c>
      <c r="K373" s="25" t="s">
        <v>87</v>
      </c>
      <c r="L373" s="56" t="s">
        <v>91</v>
      </c>
      <c r="M373" s="10"/>
      <c r="N373" s="36" t="s">
        <v>88</v>
      </c>
      <c r="O373" s="36" t="s">
        <v>88</v>
      </c>
    </row>
    <row r="374" spans="1:15" s="1" customFormat="1" ht="29.1" customHeight="1">
      <c r="A374" s="3">
        <f t="shared" si="15"/>
        <v>2029</v>
      </c>
      <c r="B374" s="25">
        <v>1394.9927577739975</v>
      </c>
      <c r="C374" s="25">
        <v>584.40376297115654</v>
      </c>
      <c r="D374" s="25">
        <v>2360.1536247398058</v>
      </c>
      <c r="E374" s="25">
        <v>9440.6144989592231</v>
      </c>
      <c r="F374" s="25" t="s">
        <v>87</v>
      </c>
      <c r="G374" s="25" t="s">
        <v>87</v>
      </c>
      <c r="H374" s="20">
        <v>150.05595849522621</v>
      </c>
      <c r="I374" s="20">
        <v>254.38548899999998</v>
      </c>
      <c r="J374" s="25" t="s">
        <v>87</v>
      </c>
      <c r="K374" s="25" t="s">
        <v>87</v>
      </c>
      <c r="L374" s="56" t="s">
        <v>92</v>
      </c>
      <c r="M374" s="10"/>
      <c r="N374" s="36" t="s">
        <v>88</v>
      </c>
      <c r="O374" s="36" t="s">
        <v>88</v>
      </c>
    </row>
    <row r="375" spans="1:15" s="1" customFormat="1" ht="29.1" customHeight="1">
      <c r="A375" s="3">
        <f t="shared" si="15"/>
        <v>2030</v>
      </c>
      <c r="B375" s="25">
        <v>1549.8393322759584</v>
      </c>
      <c r="C375" s="25">
        <v>577.64992023762807</v>
      </c>
      <c r="D375" s="25">
        <v>2431.6889909455931</v>
      </c>
      <c r="E375" s="25">
        <v>9726.7559637823724</v>
      </c>
      <c r="F375" s="25" t="s">
        <v>87</v>
      </c>
      <c r="G375" s="25" t="s">
        <v>87</v>
      </c>
      <c r="H375" s="20">
        <v>166.35673830353488</v>
      </c>
      <c r="I375" s="20">
        <v>258.41841299999999</v>
      </c>
      <c r="J375" s="25" t="s">
        <v>87</v>
      </c>
      <c r="K375" s="25" t="s">
        <v>87</v>
      </c>
      <c r="L375" s="56"/>
      <c r="M375" s="10"/>
      <c r="N375" s="36" t="s">
        <v>88</v>
      </c>
      <c r="O375" s="36" t="s">
        <v>88</v>
      </c>
    </row>
    <row r="376" spans="1:15" s="1" customFormat="1" ht="29.1" customHeight="1">
      <c r="A376" s="3">
        <f t="shared" si="15"/>
        <v>2031</v>
      </c>
      <c r="B376" s="25">
        <v>1565.3691027357463</v>
      </c>
      <c r="C376" s="25">
        <v>567.14616412864109</v>
      </c>
      <c r="D376" s="25">
        <v>2460.0415585102487</v>
      </c>
      <c r="E376" s="25">
        <v>9840.1662340409948</v>
      </c>
      <c r="F376" s="25" t="s">
        <v>87</v>
      </c>
      <c r="G376" s="25" t="s">
        <v>87</v>
      </c>
      <c r="H376" s="20">
        <v>183.11518202492596</v>
      </c>
      <c r="I376" s="20">
        <v>263.91512299999999</v>
      </c>
      <c r="J376" s="25" t="s">
        <v>87</v>
      </c>
      <c r="K376" s="25" t="s">
        <v>87</v>
      </c>
      <c r="L376" s="56" t="s">
        <v>93</v>
      </c>
      <c r="M376" s="10"/>
      <c r="N376" s="36" t="s">
        <v>88</v>
      </c>
      <c r="O376" s="36" t="s">
        <v>88</v>
      </c>
    </row>
    <row r="377" spans="1:15" s="1" customFormat="1" ht="29.1" customHeight="1">
      <c r="A377" s="3">
        <f t="shared" si="15"/>
        <v>2032</v>
      </c>
      <c r="B377" s="25">
        <v>2252.0732777948879</v>
      </c>
      <c r="C377" s="25">
        <v>407.16805543739338</v>
      </c>
      <c r="D377" s="25">
        <v>2550.7539187204602</v>
      </c>
      <c r="E377" s="25">
        <v>10203.015674881841</v>
      </c>
      <c r="F377" s="25" t="s">
        <v>87</v>
      </c>
      <c r="G377" s="25" t="s">
        <v>87</v>
      </c>
      <c r="H377" s="20">
        <v>194.80619304898744</v>
      </c>
      <c r="I377" s="20">
        <v>263.91512299999999</v>
      </c>
      <c r="J377" s="25" t="s">
        <v>87</v>
      </c>
      <c r="K377" s="25" t="s">
        <v>87</v>
      </c>
      <c r="L377" s="56" t="s">
        <v>94</v>
      </c>
      <c r="M377" s="10"/>
      <c r="N377" s="36" t="s">
        <v>88</v>
      </c>
      <c r="O377" s="36" t="s">
        <v>88</v>
      </c>
    </row>
    <row r="378" spans="1:15" s="1" customFormat="1" ht="29.1" customHeight="1">
      <c r="A378" s="3">
        <f t="shared" si="15"/>
        <v>2033</v>
      </c>
      <c r="B378" s="25">
        <v>2469.4126706689831</v>
      </c>
      <c r="C378" s="25">
        <v>416.71272470402994</v>
      </c>
      <c r="D378" s="25">
        <v>2729.1435741271566</v>
      </c>
      <c r="E378" s="25">
        <v>10916.574296508627</v>
      </c>
      <c r="F378" s="25" t="s">
        <v>87</v>
      </c>
      <c r="G378" s="25" t="s">
        <v>87</v>
      </c>
      <c r="H378" s="20">
        <v>208.72601780807082</v>
      </c>
      <c r="I378" s="20">
        <v>263.91512299999999</v>
      </c>
      <c r="J378" s="25" t="s">
        <v>87</v>
      </c>
      <c r="K378" s="25" t="s">
        <v>87</v>
      </c>
      <c r="L378" s="56"/>
      <c r="M378" s="10"/>
      <c r="N378" s="36" t="s">
        <v>88</v>
      </c>
      <c r="O378" s="36" t="s">
        <v>88</v>
      </c>
    </row>
    <row r="379" spans="1:15" s="1" customFormat="1" ht="29.1" customHeight="1">
      <c r="A379" s="3">
        <f t="shared" si="15"/>
        <v>2034</v>
      </c>
      <c r="B379" s="25">
        <v>2446.7593904928085</v>
      </c>
      <c r="C379" s="25">
        <v>421.37961633706215</v>
      </c>
      <c r="D379" s="25">
        <v>2734.6924059728672</v>
      </c>
      <c r="E379" s="25">
        <v>10938.769623891469</v>
      </c>
      <c r="F379" s="25" t="s">
        <v>87</v>
      </c>
      <c r="G379" s="25" t="s">
        <v>87</v>
      </c>
      <c r="H379" s="20">
        <v>222.28554880266449</v>
      </c>
      <c r="I379" s="20">
        <v>263.91512299999999</v>
      </c>
      <c r="J379" s="25" t="s">
        <v>87</v>
      </c>
      <c r="K379" s="25" t="s">
        <v>87</v>
      </c>
      <c r="L379" s="56"/>
      <c r="M379" s="10"/>
      <c r="N379" s="36" t="s">
        <v>88</v>
      </c>
      <c r="O379" s="36" t="s">
        <v>88</v>
      </c>
    </row>
    <row r="380" spans="1:15" s="1" customFormat="1" ht="29.1" customHeight="1">
      <c r="A380" s="3">
        <f t="shared" si="15"/>
        <v>2035</v>
      </c>
      <c r="B380" s="25">
        <v>2449.851677355357</v>
      </c>
      <c r="C380" s="25">
        <v>458.05446384717288</v>
      </c>
      <c r="D380" s="25">
        <v>2741.3611402497827</v>
      </c>
      <c r="E380" s="25">
        <v>10965.444560999131</v>
      </c>
      <c r="F380" s="25" t="s">
        <v>87</v>
      </c>
      <c r="G380" s="25" t="s">
        <v>87</v>
      </c>
      <c r="H380" s="20">
        <v>234.02375295442593</v>
      </c>
      <c r="I380" s="20">
        <v>267.47793899999999</v>
      </c>
      <c r="J380" s="25" t="s">
        <v>87</v>
      </c>
      <c r="K380" s="25" t="s">
        <v>87</v>
      </c>
      <c r="L380" s="56"/>
      <c r="M380" s="10"/>
      <c r="N380" s="36" t="s">
        <v>88</v>
      </c>
      <c r="O380" s="36" t="s">
        <v>88</v>
      </c>
    </row>
    <row r="381" spans="1:15" s="1" customFormat="1" ht="29.1" customHeight="1">
      <c r="A381" s="3">
        <f t="shared" si="15"/>
        <v>2036</v>
      </c>
      <c r="B381" s="25">
        <v>2415.8359476063852</v>
      </c>
      <c r="C381" s="25">
        <v>502.4373672898231</v>
      </c>
      <c r="D381" s="25">
        <v>2741.8034450004443</v>
      </c>
      <c r="E381" s="25">
        <v>10967.213780001777</v>
      </c>
      <c r="F381" s="25" t="s">
        <v>87</v>
      </c>
      <c r="G381" s="25" t="s">
        <v>87</v>
      </c>
      <c r="H381" s="20">
        <v>243.8355222250855</v>
      </c>
      <c r="I381" s="20">
        <v>267.48401000000001</v>
      </c>
      <c r="J381" s="25" t="s">
        <v>87</v>
      </c>
      <c r="K381" s="25" t="s">
        <v>87</v>
      </c>
      <c r="L381" s="56" t="s">
        <v>95</v>
      </c>
      <c r="M381" s="10"/>
      <c r="N381" s="36" t="s">
        <v>88</v>
      </c>
      <c r="O381" s="36" t="s">
        <v>88</v>
      </c>
    </row>
    <row r="382" spans="1:15" s="1" customFormat="1" ht="29.1" customHeight="1">
      <c r="A382" s="3">
        <f t="shared" si="15"/>
        <v>2037</v>
      </c>
      <c r="B382" s="25">
        <v>2506.2236575877737</v>
      </c>
      <c r="C382" s="25">
        <v>491.1025344109371</v>
      </c>
      <c r="D382" s="25">
        <v>2922.5562084619073</v>
      </c>
      <c r="E382" s="25">
        <v>11690.224833847629</v>
      </c>
      <c r="F382" s="25" t="s">
        <v>87</v>
      </c>
      <c r="G382" s="25" t="s">
        <v>87</v>
      </c>
      <c r="H382" s="20">
        <v>256.32382264040172</v>
      </c>
      <c r="I382" s="20">
        <v>267.49131299999999</v>
      </c>
      <c r="J382" s="25" t="s">
        <v>87</v>
      </c>
      <c r="K382" s="25" t="s">
        <v>87</v>
      </c>
      <c r="L382" s="56" t="s">
        <v>96</v>
      </c>
      <c r="M382" s="10"/>
      <c r="N382" s="36" t="s">
        <v>88</v>
      </c>
      <c r="O382" s="36" t="s">
        <v>88</v>
      </c>
    </row>
    <row r="383" spans="1:15" s="1" customFormat="1" ht="29.1" customHeight="1">
      <c r="A383" s="3">
        <f t="shared" si="15"/>
        <v>2038</v>
      </c>
      <c r="B383" s="20">
        <v>2508.934288531555</v>
      </c>
      <c r="C383" s="20">
        <v>492.61373114468688</v>
      </c>
      <c r="D383" s="20">
        <v>2924.6684845170435</v>
      </c>
      <c r="E383" s="20">
        <v>11698.673938068174</v>
      </c>
      <c r="F383" s="25" t="s">
        <v>87</v>
      </c>
      <c r="G383" s="25" t="s">
        <v>87</v>
      </c>
      <c r="H383" s="20">
        <v>266.08381257841643</v>
      </c>
      <c r="I383" s="20">
        <v>324.75796100000002</v>
      </c>
      <c r="J383" s="25" t="s">
        <v>87</v>
      </c>
      <c r="K383" s="25" t="s">
        <v>87</v>
      </c>
      <c r="L383" s="56"/>
      <c r="M383" s="10"/>
      <c r="N383" s="36" t="s">
        <v>88</v>
      </c>
      <c r="O383" s="36" t="s">
        <v>88</v>
      </c>
    </row>
    <row r="384" spans="1:15" s="1" customFormat="1" ht="29.1" customHeight="1">
      <c r="A384" s="3">
        <f t="shared" si="15"/>
        <v>2039</v>
      </c>
      <c r="B384" s="20">
        <v>2496.805891019666</v>
      </c>
      <c r="C384" s="20">
        <v>495.04828980480011</v>
      </c>
      <c r="D384" s="20">
        <v>2925.7187839885787</v>
      </c>
      <c r="E384" s="20">
        <v>11702.875135954315</v>
      </c>
      <c r="F384" s="25" t="s">
        <v>87</v>
      </c>
      <c r="G384" s="25" t="s">
        <v>87</v>
      </c>
      <c r="H384" s="20">
        <v>275.54287734566674</v>
      </c>
      <c r="I384" s="20">
        <v>328.00891300000001</v>
      </c>
      <c r="J384" s="25" t="s">
        <v>87</v>
      </c>
      <c r="K384" s="25" t="s">
        <v>87</v>
      </c>
      <c r="L384" s="56" t="s">
        <v>97</v>
      </c>
      <c r="M384" s="10"/>
      <c r="N384" s="36" t="s">
        <v>88</v>
      </c>
      <c r="O384" s="36" t="s">
        <v>88</v>
      </c>
    </row>
    <row r="385" spans="1:15" s="1" customFormat="1" ht="29.1" customHeight="1">
      <c r="A385" s="3">
        <f t="shared" si="15"/>
        <v>2040</v>
      </c>
      <c r="B385" s="20">
        <v>2498.060765562604</v>
      </c>
      <c r="C385" s="20">
        <v>507.34272021056194</v>
      </c>
      <c r="D385" s="20">
        <v>2925.2512185739311</v>
      </c>
      <c r="E385" s="20">
        <v>11701.004874295724</v>
      </c>
      <c r="F385" s="25" t="s">
        <v>87</v>
      </c>
      <c r="G385" s="25" t="s">
        <v>87</v>
      </c>
      <c r="H385" s="20">
        <v>283.98421045278229</v>
      </c>
      <c r="I385" s="20">
        <v>331.00001800000001</v>
      </c>
      <c r="J385" s="25" t="s">
        <v>87</v>
      </c>
      <c r="K385" s="25" t="s">
        <v>87</v>
      </c>
      <c r="L385" s="56"/>
      <c r="M385" s="10"/>
      <c r="N385" s="36" t="s">
        <v>88</v>
      </c>
      <c r="O385" s="36" t="s">
        <v>88</v>
      </c>
    </row>
    <row r="386" spans="1:15" s="1" customFormat="1" ht="29.1" customHeight="1">
      <c r="A386" s="3">
        <f t="shared" si="15"/>
        <v>2041</v>
      </c>
      <c r="B386" s="20">
        <v>2498.9448368098019</v>
      </c>
      <c r="C386" s="20">
        <v>511.16505579213208</v>
      </c>
      <c r="D386" s="20">
        <v>2924.5486738853651</v>
      </c>
      <c r="E386" s="20">
        <v>11698.194695541461</v>
      </c>
      <c r="F386" s="25" t="s">
        <v>87</v>
      </c>
      <c r="G386" s="25" t="s">
        <v>87</v>
      </c>
      <c r="H386" s="20">
        <v>293.02586518283874</v>
      </c>
      <c r="I386" s="20">
        <v>331.00001800000001</v>
      </c>
      <c r="J386" s="25" t="s">
        <v>87</v>
      </c>
      <c r="K386" s="25" t="s">
        <v>87</v>
      </c>
      <c r="L386" s="56"/>
      <c r="M386" s="10"/>
      <c r="N386" s="36" t="s">
        <v>88</v>
      </c>
      <c r="O386" s="36" t="s">
        <v>88</v>
      </c>
    </row>
    <row r="387" spans="1:15" s="1" customFormat="1" ht="29.1" customHeight="1">
      <c r="A387" s="3">
        <f t="shared" si="15"/>
        <v>2042</v>
      </c>
      <c r="B387" s="20">
        <v>2548.5903066380197</v>
      </c>
      <c r="C387" s="20">
        <v>509.44157349892453</v>
      </c>
      <c r="D387" s="20">
        <v>2925.0467902412297</v>
      </c>
      <c r="E387" s="20">
        <v>11700.187160964919</v>
      </c>
      <c r="F387" s="25" t="s">
        <v>87</v>
      </c>
      <c r="G387" s="25" t="s">
        <v>87</v>
      </c>
      <c r="H387" s="20">
        <v>301.26069725913175</v>
      </c>
      <c r="I387" s="20">
        <v>331.00001800000001</v>
      </c>
      <c r="J387" s="25" t="s">
        <v>87</v>
      </c>
      <c r="K387" s="25" t="s">
        <v>87</v>
      </c>
      <c r="L387" s="56"/>
      <c r="M387" s="10"/>
      <c r="N387" s="36" t="s">
        <v>88</v>
      </c>
      <c r="O387" s="36" t="s">
        <v>88</v>
      </c>
    </row>
  </sheetData>
  <pageMargins left="0.7" right="0.7" top="0.75" bottom="0.75" header="0.3" footer="0.3"/>
  <pageSetup scale="64" orientation="landscape" r:id="rId1"/>
  <rowBreaks count="15" manualBreakCount="15">
    <brk id="28" max="14" man="1"/>
    <brk id="52" max="14" man="1"/>
    <brk id="76" max="14" man="1"/>
    <brk id="100" max="14" man="1"/>
    <brk id="124" max="14" man="1"/>
    <brk id="148" max="14" man="1"/>
    <brk id="172" max="14" man="1"/>
    <brk id="196" max="14" man="1"/>
    <brk id="220" max="14" man="1"/>
    <brk id="244" max="14" man="1"/>
    <brk id="268" max="14" man="1"/>
    <brk id="292" max="14" man="1"/>
    <brk id="316" max="14" man="1"/>
    <brk id="340" max="14" man="1"/>
    <brk id="364" max="14"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75A28-73C7-4C5E-A308-3602E7F74E33}">
  <sheetPr>
    <tabColor theme="2" tint="-9.9978637043366805E-2"/>
  </sheetPr>
  <dimension ref="A1:K388"/>
  <sheetViews>
    <sheetView view="pageBreakPreview" topLeftCell="A78" zoomScaleNormal="100" zoomScaleSheetLayoutView="100" workbookViewId="0">
      <selection activeCell="I3" sqref="I3"/>
    </sheetView>
  </sheetViews>
  <sheetFormatPr defaultColWidth="9.140625" defaultRowHeight="15"/>
  <cols>
    <col min="1" max="1" width="9.140625" style="3"/>
    <col min="2" max="2" width="20.140625" style="3" customWidth="1"/>
    <col min="3" max="3" width="20.7109375" style="3" customWidth="1"/>
    <col min="4" max="11" width="8.28515625" style="3" customWidth="1"/>
    <col min="12" max="16384" width="9.140625" style="3"/>
  </cols>
  <sheetData>
    <row r="1" spans="1:11">
      <c r="A1" s="2" t="s">
        <v>0</v>
      </c>
    </row>
    <row r="2" spans="1:11" s="49" customFormat="1" ht="28.5" customHeight="1">
      <c r="A2" s="84" t="s">
        <v>99</v>
      </c>
      <c r="B2" s="84"/>
      <c r="C2" s="84"/>
      <c r="D2" s="84"/>
      <c r="E2" s="84"/>
      <c r="F2" s="84"/>
      <c r="G2" s="84"/>
      <c r="H2" s="84"/>
      <c r="I2" s="84"/>
      <c r="J2" s="84"/>
      <c r="K2" s="84"/>
    </row>
    <row r="3" spans="1:11">
      <c r="A3" s="3" t="s">
        <v>100</v>
      </c>
    </row>
    <row r="4" spans="1:11">
      <c r="A4" s="1"/>
      <c r="B4" s="1"/>
      <c r="C4" s="1"/>
      <c r="D4" s="1"/>
      <c r="E4" s="1"/>
      <c r="F4" s="1"/>
      <c r="G4" s="1"/>
      <c r="H4" s="1"/>
      <c r="I4" s="1"/>
      <c r="J4" s="1"/>
      <c r="K4" s="1"/>
    </row>
    <row r="5" spans="1:11" ht="33.75" customHeight="1">
      <c r="A5" s="1"/>
      <c r="B5" s="1"/>
      <c r="C5" s="1"/>
      <c r="D5" s="1"/>
      <c r="E5" s="1"/>
      <c r="F5" s="1"/>
      <c r="G5" s="1"/>
      <c r="H5" s="1"/>
      <c r="I5" s="1"/>
      <c r="J5" s="1"/>
      <c r="K5" s="1"/>
    </row>
    <row r="6" spans="1:11">
      <c r="A6" s="3">
        <v>1</v>
      </c>
      <c r="B6" s="3" t="str">
        <f ca="1">OFFSET(Portfolios!$B$8,A6,0)</f>
        <v>CEP Portfolio-Pathway 1</v>
      </c>
    </row>
    <row r="7" spans="1:11">
      <c r="B7" s="53" t="s">
        <v>101</v>
      </c>
      <c r="C7" s="59" t="s">
        <v>102</v>
      </c>
      <c r="D7" s="53" t="s">
        <v>103</v>
      </c>
      <c r="E7" s="53" t="s">
        <v>104</v>
      </c>
      <c r="F7" s="53" t="s">
        <v>105</v>
      </c>
      <c r="G7" s="53" t="s">
        <v>106</v>
      </c>
      <c r="H7" s="53" t="s">
        <v>107</v>
      </c>
      <c r="I7" s="53" t="s">
        <v>108</v>
      </c>
      <c r="J7" s="53" t="s">
        <v>109</v>
      </c>
      <c r="K7" s="53" t="s">
        <v>110</v>
      </c>
    </row>
    <row r="8" spans="1:11">
      <c r="A8" s="51" t="s">
        <v>5</v>
      </c>
      <c r="B8" s="53" t="s">
        <v>111</v>
      </c>
      <c r="C8" s="53" t="s">
        <v>112</v>
      </c>
      <c r="D8" s="53" t="s">
        <v>113</v>
      </c>
      <c r="E8" s="53" t="s">
        <v>113</v>
      </c>
      <c r="F8" s="53" t="s">
        <v>113</v>
      </c>
      <c r="G8" s="53" t="s">
        <v>113</v>
      </c>
      <c r="H8" s="53" t="s">
        <v>113</v>
      </c>
      <c r="I8" s="53" t="s">
        <v>113</v>
      </c>
      <c r="J8" s="53" t="s">
        <v>113</v>
      </c>
      <c r="K8" s="53" t="s">
        <v>113</v>
      </c>
    </row>
    <row r="9" spans="1:11">
      <c r="A9" s="3">
        <v>2023</v>
      </c>
      <c r="B9" s="20">
        <v>3870.603291058284</v>
      </c>
      <c r="C9" s="15">
        <f ca="1">INDEX('GHG Emissions'!$B$30:$Q$53,MATCH('Annual CBI Impacts of Actions'!$A9,'GHG Emissions'!$A$30:$A$53,0),MATCH('Annual CBI Impacts of Actions'!$B$6,'GHG Emissions'!$B$29:$Q$29,0))</f>
        <v>10826667.188960716</v>
      </c>
      <c r="D9" s="58" t="s">
        <v>87</v>
      </c>
      <c r="E9" s="58" t="s">
        <v>87</v>
      </c>
      <c r="F9" s="58" t="s">
        <v>87</v>
      </c>
      <c r="G9" s="58" t="s">
        <v>87</v>
      </c>
      <c r="H9" s="58" t="s">
        <v>87</v>
      </c>
      <c r="I9" s="58" t="s">
        <v>87</v>
      </c>
      <c r="J9" s="58" t="s">
        <v>87</v>
      </c>
      <c r="K9" s="58" t="s">
        <v>87</v>
      </c>
    </row>
    <row r="10" spans="1:11">
      <c r="A10" s="3">
        <f>A9+1</f>
        <v>2024</v>
      </c>
      <c r="B10" s="20">
        <v>17977.34713968345</v>
      </c>
      <c r="C10" s="15">
        <f ca="1">INDEX('GHG Emissions'!$B$30:$Q$53,MATCH('Annual CBI Impacts of Actions'!$A10,'GHG Emissions'!$A$30:$A$53,0),MATCH('Annual CBI Impacts of Actions'!$B$6,'GHG Emissions'!$B$29:$Q$29,0))</f>
        <v>10140040.420414036</v>
      </c>
      <c r="D10" s="58" t="s">
        <v>87</v>
      </c>
      <c r="E10" s="58" t="s">
        <v>87</v>
      </c>
      <c r="F10" s="58" t="s">
        <v>87</v>
      </c>
      <c r="G10" s="58" t="s">
        <v>87</v>
      </c>
      <c r="H10" s="58" t="s">
        <v>87</v>
      </c>
      <c r="I10" s="58" t="s">
        <v>87</v>
      </c>
      <c r="J10" s="58" t="s">
        <v>87</v>
      </c>
      <c r="K10" s="58" t="s">
        <v>87</v>
      </c>
    </row>
    <row r="11" spans="1:11">
      <c r="A11" s="3">
        <f t="shared" ref="A11:A28" si="0">A10+1</f>
        <v>2025</v>
      </c>
      <c r="B11" s="15">
        <v>0</v>
      </c>
      <c r="C11" s="15">
        <f ca="1">INDEX('GHG Emissions'!$B$30:$Q$53,MATCH('Annual CBI Impacts of Actions'!$A11,'GHG Emissions'!$A$30:$A$53,0),MATCH('Annual CBI Impacts of Actions'!$B$6,'GHG Emissions'!$B$29:$Q$29,0))</f>
        <v>8271222.5228808606</v>
      </c>
      <c r="D11" s="58" t="s">
        <v>87</v>
      </c>
      <c r="E11" s="58" t="s">
        <v>87</v>
      </c>
      <c r="F11" s="58" t="s">
        <v>87</v>
      </c>
      <c r="G11" s="58" t="s">
        <v>87</v>
      </c>
      <c r="H11" s="58" t="s">
        <v>87</v>
      </c>
      <c r="I11" s="58" t="s">
        <v>87</v>
      </c>
      <c r="J11" s="58" t="s">
        <v>87</v>
      </c>
      <c r="K11" s="58" t="s">
        <v>87</v>
      </c>
    </row>
    <row r="12" spans="1:11">
      <c r="A12" s="3">
        <f t="shared" si="0"/>
        <v>2026</v>
      </c>
      <c r="B12" s="15">
        <v>0</v>
      </c>
      <c r="C12" s="15">
        <f ca="1">INDEX('GHG Emissions'!$B$30:$Q$53,MATCH('Annual CBI Impacts of Actions'!$A12,'GHG Emissions'!$A$30:$A$53,0),MATCH('Annual CBI Impacts of Actions'!$B$6,'GHG Emissions'!$B$29:$Q$29,0))</f>
        <v>5474643.8620118331</v>
      </c>
      <c r="D12" s="58" t="s">
        <v>87</v>
      </c>
      <c r="E12" s="58" t="s">
        <v>87</v>
      </c>
      <c r="F12" s="58" t="s">
        <v>87</v>
      </c>
      <c r="G12" s="58" t="s">
        <v>87</v>
      </c>
      <c r="H12" s="58" t="s">
        <v>87</v>
      </c>
      <c r="I12" s="58" t="s">
        <v>87</v>
      </c>
      <c r="J12" s="58" t="s">
        <v>87</v>
      </c>
      <c r="K12" s="58" t="s">
        <v>87</v>
      </c>
    </row>
    <row r="13" spans="1:11">
      <c r="A13" s="3">
        <f t="shared" si="0"/>
        <v>2027</v>
      </c>
      <c r="B13" s="15">
        <v>0</v>
      </c>
      <c r="C13" s="15">
        <f ca="1">INDEX('GHG Emissions'!$B$30:$Q$53,MATCH('Annual CBI Impacts of Actions'!$A13,'GHG Emissions'!$A$30:$A$53,0),MATCH('Annual CBI Impacts of Actions'!$B$6,'GHG Emissions'!$B$29:$Q$29,0))</f>
        <v>6107264.2925396832</v>
      </c>
      <c r="D13" s="58" t="s">
        <v>87</v>
      </c>
      <c r="E13" s="58" t="s">
        <v>87</v>
      </c>
      <c r="F13" s="58" t="s">
        <v>87</v>
      </c>
      <c r="G13" s="58" t="s">
        <v>87</v>
      </c>
      <c r="H13" s="58" t="s">
        <v>87</v>
      </c>
      <c r="I13" s="58" t="s">
        <v>87</v>
      </c>
      <c r="J13" s="58" t="s">
        <v>87</v>
      </c>
      <c r="K13" s="58" t="s">
        <v>87</v>
      </c>
    </row>
    <row r="14" spans="1:11">
      <c r="A14" s="3">
        <f t="shared" si="0"/>
        <v>2028</v>
      </c>
      <c r="B14" s="15">
        <v>0</v>
      </c>
      <c r="C14" s="15">
        <f ca="1">INDEX('GHG Emissions'!$B$30:$Q$53,MATCH('Annual CBI Impacts of Actions'!$A14,'GHG Emissions'!$A$30:$A$53,0),MATCH('Annual CBI Impacts of Actions'!$B$6,'GHG Emissions'!$B$29:$Q$29,0))</f>
        <v>5924199.9844953502</v>
      </c>
      <c r="D14" s="58" t="s">
        <v>87</v>
      </c>
      <c r="E14" s="58" t="s">
        <v>87</v>
      </c>
      <c r="F14" s="58" t="s">
        <v>87</v>
      </c>
      <c r="G14" s="58" t="s">
        <v>87</v>
      </c>
      <c r="H14" s="58" t="s">
        <v>87</v>
      </c>
      <c r="I14" s="58" t="s">
        <v>87</v>
      </c>
      <c r="J14" s="58" t="s">
        <v>87</v>
      </c>
      <c r="K14" s="58" t="s">
        <v>87</v>
      </c>
    </row>
    <row r="15" spans="1:11">
      <c r="A15" s="3">
        <f t="shared" si="0"/>
        <v>2029</v>
      </c>
      <c r="B15" s="15">
        <v>3.4945922725678114</v>
      </c>
      <c r="C15" s="15">
        <f ca="1">INDEX('GHG Emissions'!$B$30:$Q$53,MATCH('Annual CBI Impacts of Actions'!$A15,'GHG Emissions'!$A$30:$A$53,0),MATCH('Annual CBI Impacts of Actions'!$B$6,'GHG Emissions'!$B$29:$Q$29,0))</f>
        <v>3860539.3935010293</v>
      </c>
      <c r="D15" s="58" t="s">
        <v>87</v>
      </c>
      <c r="E15" s="58" t="s">
        <v>87</v>
      </c>
      <c r="F15" s="58" t="s">
        <v>87</v>
      </c>
      <c r="G15" s="58" t="s">
        <v>87</v>
      </c>
      <c r="H15" s="58" t="s">
        <v>87</v>
      </c>
      <c r="I15" s="58" t="s">
        <v>87</v>
      </c>
      <c r="J15" s="58" t="s">
        <v>87</v>
      </c>
      <c r="K15" s="58" t="s">
        <v>87</v>
      </c>
    </row>
    <row r="16" spans="1:11">
      <c r="A16" s="3">
        <f t="shared" si="0"/>
        <v>2030</v>
      </c>
      <c r="B16" s="15">
        <v>0</v>
      </c>
      <c r="C16" s="15">
        <f ca="1">INDEX('GHG Emissions'!$B$30:$Q$53,MATCH('Annual CBI Impacts of Actions'!$A16,'GHG Emissions'!$A$30:$A$53,0),MATCH('Annual CBI Impacts of Actions'!$B$6,'GHG Emissions'!$B$29:$Q$29,0))</f>
        <v>1260193.6645772816</v>
      </c>
      <c r="D16" s="58" t="s">
        <v>87</v>
      </c>
      <c r="E16" s="58" t="s">
        <v>87</v>
      </c>
      <c r="F16" s="58" t="s">
        <v>87</v>
      </c>
      <c r="G16" s="58" t="s">
        <v>87</v>
      </c>
      <c r="H16" s="58" t="s">
        <v>87</v>
      </c>
      <c r="I16" s="58" t="s">
        <v>87</v>
      </c>
      <c r="J16" s="58" t="s">
        <v>87</v>
      </c>
      <c r="K16" s="58" t="s">
        <v>87</v>
      </c>
    </row>
    <row r="17" spans="1:11">
      <c r="A17" s="3">
        <f t="shared" si="0"/>
        <v>2031</v>
      </c>
      <c r="B17" s="15">
        <v>0</v>
      </c>
      <c r="C17" s="15">
        <f ca="1">INDEX('GHG Emissions'!$B$30:$Q$53,MATCH('Annual CBI Impacts of Actions'!$A17,'GHG Emissions'!$A$30:$A$53,0),MATCH('Annual CBI Impacts of Actions'!$B$6,'GHG Emissions'!$B$29:$Q$29,0))</f>
        <v>1165369.2354326998</v>
      </c>
      <c r="D17" s="58" t="s">
        <v>87</v>
      </c>
      <c r="E17" s="58" t="s">
        <v>87</v>
      </c>
      <c r="F17" s="58" t="s">
        <v>87</v>
      </c>
      <c r="G17" s="58" t="s">
        <v>87</v>
      </c>
      <c r="H17" s="58" t="s">
        <v>87</v>
      </c>
      <c r="I17" s="58" t="s">
        <v>87</v>
      </c>
      <c r="J17" s="58" t="s">
        <v>87</v>
      </c>
      <c r="K17" s="58" t="s">
        <v>87</v>
      </c>
    </row>
    <row r="18" spans="1:11">
      <c r="A18" s="3">
        <f t="shared" si="0"/>
        <v>2032</v>
      </c>
      <c r="B18" s="15">
        <v>0</v>
      </c>
      <c r="C18" s="15">
        <f ca="1">INDEX('GHG Emissions'!$B$30:$Q$53,MATCH('Annual CBI Impacts of Actions'!$A18,'GHG Emissions'!$A$30:$A$53,0),MATCH('Annual CBI Impacts of Actions'!$B$6,'GHG Emissions'!$B$29:$Q$29,0))</f>
        <v>651133.51194385963</v>
      </c>
      <c r="D18" s="58" t="s">
        <v>87</v>
      </c>
      <c r="E18" s="58" t="s">
        <v>87</v>
      </c>
      <c r="F18" s="58" t="s">
        <v>87</v>
      </c>
      <c r="G18" s="58" t="s">
        <v>87</v>
      </c>
      <c r="H18" s="58" t="s">
        <v>87</v>
      </c>
      <c r="I18" s="58" t="s">
        <v>87</v>
      </c>
      <c r="J18" s="58" t="s">
        <v>87</v>
      </c>
      <c r="K18" s="58" t="s">
        <v>87</v>
      </c>
    </row>
    <row r="19" spans="1:11">
      <c r="A19" s="3">
        <f t="shared" si="0"/>
        <v>2033</v>
      </c>
      <c r="B19" s="15">
        <v>0</v>
      </c>
      <c r="C19" s="15">
        <f ca="1">INDEX('GHG Emissions'!$B$30:$Q$53,MATCH('Annual CBI Impacts of Actions'!$A19,'GHG Emissions'!$A$30:$A$53,0),MATCH('Annual CBI Impacts of Actions'!$B$6,'GHG Emissions'!$B$29:$Q$29,0))</f>
        <v>527487.5283299149</v>
      </c>
      <c r="D19" s="58" t="s">
        <v>87</v>
      </c>
      <c r="E19" s="58" t="s">
        <v>87</v>
      </c>
      <c r="F19" s="58" t="s">
        <v>87</v>
      </c>
      <c r="G19" s="58" t="s">
        <v>87</v>
      </c>
      <c r="H19" s="58" t="s">
        <v>87</v>
      </c>
      <c r="I19" s="58" t="s">
        <v>87</v>
      </c>
      <c r="J19" s="58" t="s">
        <v>87</v>
      </c>
      <c r="K19" s="58" t="s">
        <v>87</v>
      </c>
    </row>
    <row r="20" spans="1:11">
      <c r="A20" s="3">
        <f t="shared" si="0"/>
        <v>2034</v>
      </c>
      <c r="B20" s="15">
        <v>0</v>
      </c>
      <c r="C20" s="15">
        <f ca="1">INDEX('GHG Emissions'!$B$30:$Q$53,MATCH('Annual CBI Impacts of Actions'!$A20,'GHG Emissions'!$A$30:$A$53,0),MATCH('Annual CBI Impacts of Actions'!$B$6,'GHG Emissions'!$B$29:$Q$29,0))</f>
        <v>476871.47960166971</v>
      </c>
      <c r="D20" s="58" t="s">
        <v>87</v>
      </c>
      <c r="E20" s="58" t="s">
        <v>87</v>
      </c>
      <c r="F20" s="58" t="s">
        <v>87</v>
      </c>
      <c r="G20" s="58" t="s">
        <v>87</v>
      </c>
      <c r="H20" s="58" t="s">
        <v>87</v>
      </c>
      <c r="I20" s="58" t="s">
        <v>87</v>
      </c>
      <c r="J20" s="58" t="s">
        <v>87</v>
      </c>
      <c r="K20" s="58" t="s">
        <v>87</v>
      </c>
    </row>
    <row r="21" spans="1:11">
      <c r="A21" s="3">
        <f t="shared" si="0"/>
        <v>2035</v>
      </c>
      <c r="B21" s="15">
        <v>0</v>
      </c>
      <c r="C21" s="15">
        <f ca="1">INDEX('GHG Emissions'!$B$30:$Q$53,MATCH('Annual CBI Impacts of Actions'!$A21,'GHG Emissions'!$A$30:$A$53,0),MATCH('Annual CBI Impacts of Actions'!$B$6,'GHG Emissions'!$B$29:$Q$29,0))</f>
        <v>466898.09730193514</v>
      </c>
      <c r="D21" s="58" t="s">
        <v>87</v>
      </c>
      <c r="E21" s="58" t="s">
        <v>87</v>
      </c>
      <c r="F21" s="58" t="s">
        <v>87</v>
      </c>
      <c r="G21" s="58" t="s">
        <v>87</v>
      </c>
      <c r="H21" s="58" t="s">
        <v>87</v>
      </c>
      <c r="I21" s="58" t="s">
        <v>87</v>
      </c>
      <c r="J21" s="58" t="s">
        <v>87</v>
      </c>
      <c r="K21" s="58" t="s">
        <v>87</v>
      </c>
    </row>
    <row r="22" spans="1:11">
      <c r="A22" s="3">
        <f t="shared" si="0"/>
        <v>2036</v>
      </c>
      <c r="B22" s="15">
        <v>0</v>
      </c>
      <c r="C22" s="15">
        <f ca="1">INDEX('GHG Emissions'!$B$30:$Q$53,MATCH('Annual CBI Impacts of Actions'!$A22,'GHG Emissions'!$A$30:$A$53,0),MATCH('Annual CBI Impacts of Actions'!$B$6,'GHG Emissions'!$B$29:$Q$29,0))</f>
        <v>469532.96104459581</v>
      </c>
      <c r="D22" s="58" t="s">
        <v>87</v>
      </c>
      <c r="E22" s="58" t="s">
        <v>87</v>
      </c>
      <c r="F22" s="58" t="s">
        <v>87</v>
      </c>
      <c r="G22" s="58" t="s">
        <v>87</v>
      </c>
      <c r="H22" s="58" t="s">
        <v>87</v>
      </c>
      <c r="I22" s="58" t="s">
        <v>87</v>
      </c>
      <c r="J22" s="58" t="s">
        <v>87</v>
      </c>
      <c r="K22" s="58" t="s">
        <v>87</v>
      </c>
    </row>
    <row r="23" spans="1:11">
      <c r="A23" s="3">
        <f t="shared" si="0"/>
        <v>2037</v>
      </c>
      <c r="B23" s="15">
        <v>0</v>
      </c>
      <c r="C23" s="15">
        <f ca="1">INDEX('GHG Emissions'!$B$30:$Q$53,MATCH('Annual CBI Impacts of Actions'!$A23,'GHG Emissions'!$A$30:$A$53,0),MATCH('Annual CBI Impacts of Actions'!$B$6,'GHG Emissions'!$B$29:$Q$29,0))</f>
        <v>419883.32007363014</v>
      </c>
      <c r="D23" s="58" t="s">
        <v>87</v>
      </c>
      <c r="E23" s="58" t="s">
        <v>87</v>
      </c>
      <c r="F23" s="58" t="s">
        <v>87</v>
      </c>
      <c r="G23" s="58" t="s">
        <v>87</v>
      </c>
      <c r="H23" s="58" t="s">
        <v>87</v>
      </c>
      <c r="I23" s="58" t="s">
        <v>87</v>
      </c>
      <c r="J23" s="58" t="s">
        <v>87</v>
      </c>
      <c r="K23" s="58" t="s">
        <v>87</v>
      </c>
    </row>
    <row r="24" spans="1:11">
      <c r="A24" s="3">
        <f t="shared" si="0"/>
        <v>2038</v>
      </c>
      <c r="B24" s="15">
        <v>0</v>
      </c>
      <c r="C24" s="15">
        <f ca="1">INDEX('GHG Emissions'!$B$30:$Q$53,MATCH('Annual CBI Impacts of Actions'!$A24,'GHG Emissions'!$A$30:$A$53,0),MATCH('Annual CBI Impacts of Actions'!$B$6,'GHG Emissions'!$B$29:$Q$29,0))</f>
        <v>374376.08260996081</v>
      </c>
      <c r="D24" s="58" t="s">
        <v>87</v>
      </c>
      <c r="E24" s="58" t="s">
        <v>87</v>
      </c>
      <c r="F24" s="58" t="s">
        <v>87</v>
      </c>
      <c r="G24" s="58" t="s">
        <v>87</v>
      </c>
      <c r="H24" s="58" t="s">
        <v>87</v>
      </c>
      <c r="I24" s="58" t="s">
        <v>87</v>
      </c>
      <c r="J24" s="58" t="s">
        <v>87</v>
      </c>
      <c r="K24" s="58" t="s">
        <v>87</v>
      </c>
    </row>
    <row r="25" spans="1:11">
      <c r="A25" s="3">
        <f t="shared" si="0"/>
        <v>2039</v>
      </c>
      <c r="B25" s="15">
        <v>0</v>
      </c>
      <c r="C25" s="15">
        <f ca="1">INDEX('GHG Emissions'!$B$30:$Q$53,MATCH('Annual CBI Impacts of Actions'!$A25,'GHG Emissions'!$A$30:$A$53,0),MATCH('Annual CBI Impacts of Actions'!$B$6,'GHG Emissions'!$B$29:$Q$29,0))</f>
        <v>386071.13001641567</v>
      </c>
      <c r="D25" s="58" t="s">
        <v>87</v>
      </c>
      <c r="E25" s="58" t="s">
        <v>87</v>
      </c>
      <c r="F25" s="58" t="s">
        <v>87</v>
      </c>
      <c r="G25" s="58" t="s">
        <v>87</v>
      </c>
      <c r="H25" s="58" t="s">
        <v>87</v>
      </c>
      <c r="I25" s="58" t="s">
        <v>87</v>
      </c>
      <c r="J25" s="58" t="s">
        <v>87</v>
      </c>
      <c r="K25" s="58" t="s">
        <v>87</v>
      </c>
    </row>
    <row r="26" spans="1:11">
      <c r="A26" s="3">
        <f t="shared" si="0"/>
        <v>2040</v>
      </c>
      <c r="B26" s="15">
        <v>0</v>
      </c>
      <c r="C26" s="15">
        <f ca="1">INDEX('GHG Emissions'!$B$30:$Q$53,MATCH('Annual CBI Impacts of Actions'!$A26,'GHG Emissions'!$A$30:$A$53,0),MATCH('Annual CBI Impacts of Actions'!$B$6,'GHG Emissions'!$B$29:$Q$29,0))</f>
        <v>0</v>
      </c>
      <c r="D26" s="58" t="s">
        <v>87</v>
      </c>
      <c r="E26" s="58" t="s">
        <v>87</v>
      </c>
      <c r="F26" s="58" t="s">
        <v>87</v>
      </c>
      <c r="G26" s="58" t="s">
        <v>87</v>
      </c>
      <c r="H26" s="58" t="s">
        <v>87</v>
      </c>
      <c r="I26" s="58" t="s">
        <v>87</v>
      </c>
      <c r="J26" s="58" t="s">
        <v>87</v>
      </c>
      <c r="K26" s="58" t="s">
        <v>87</v>
      </c>
    </row>
    <row r="27" spans="1:11">
      <c r="A27" s="3">
        <f t="shared" si="0"/>
        <v>2041</v>
      </c>
      <c r="B27" s="15">
        <v>0</v>
      </c>
      <c r="C27" s="15">
        <f ca="1">INDEX('GHG Emissions'!$B$30:$Q$53,MATCH('Annual CBI Impacts of Actions'!$A27,'GHG Emissions'!$A$30:$A$53,0),MATCH('Annual CBI Impacts of Actions'!$B$6,'GHG Emissions'!$B$29:$Q$29,0))</f>
        <v>0</v>
      </c>
      <c r="D27" s="58" t="s">
        <v>87</v>
      </c>
      <c r="E27" s="58" t="s">
        <v>87</v>
      </c>
      <c r="F27" s="58" t="s">
        <v>87</v>
      </c>
      <c r="G27" s="58" t="s">
        <v>87</v>
      </c>
      <c r="H27" s="58" t="s">
        <v>87</v>
      </c>
      <c r="I27" s="58" t="s">
        <v>87</v>
      </c>
      <c r="J27" s="58" t="s">
        <v>87</v>
      </c>
      <c r="K27" s="58" t="s">
        <v>87</v>
      </c>
    </row>
    <row r="28" spans="1:11">
      <c r="A28" s="3">
        <f t="shared" si="0"/>
        <v>2042</v>
      </c>
      <c r="B28" s="15">
        <v>0</v>
      </c>
      <c r="C28" s="15">
        <f ca="1">INDEX('GHG Emissions'!$B$30:$Q$53,MATCH('Annual CBI Impacts of Actions'!$A28,'GHG Emissions'!$A$30:$A$53,0),MATCH('Annual CBI Impacts of Actions'!$B$6,'GHG Emissions'!$B$29:$Q$29,0))</f>
        <v>0</v>
      </c>
      <c r="D28" s="58" t="s">
        <v>87</v>
      </c>
      <c r="E28" s="58" t="s">
        <v>87</v>
      </c>
      <c r="F28" s="58" t="s">
        <v>87</v>
      </c>
      <c r="G28" s="58" t="s">
        <v>87</v>
      </c>
      <c r="H28" s="58" t="s">
        <v>87</v>
      </c>
      <c r="I28" s="58" t="s">
        <v>87</v>
      </c>
      <c r="J28" s="58" t="s">
        <v>87</v>
      </c>
      <c r="K28" s="58" t="s">
        <v>87</v>
      </c>
    </row>
    <row r="30" spans="1:11">
      <c r="A30" s="3">
        <f>A6+1</f>
        <v>2</v>
      </c>
      <c r="B30" s="3" t="str">
        <f ca="1">OFFSET(Portfolios!$B$8,A30,0)</f>
        <v>CEP Portfolio-Pathway 2</v>
      </c>
    </row>
    <row r="31" spans="1:11">
      <c r="B31" s="53" t="s">
        <v>101</v>
      </c>
      <c r="C31" s="59" t="s">
        <v>102</v>
      </c>
      <c r="D31" s="53" t="s">
        <v>103</v>
      </c>
      <c r="E31" s="53" t="s">
        <v>104</v>
      </c>
      <c r="F31" s="53" t="s">
        <v>105</v>
      </c>
      <c r="G31" s="53" t="s">
        <v>106</v>
      </c>
      <c r="H31" s="53" t="s">
        <v>107</v>
      </c>
      <c r="I31" s="53" t="s">
        <v>108</v>
      </c>
      <c r="J31" s="53" t="s">
        <v>109</v>
      </c>
      <c r="K31" s="53" t="s">
        <v>110</v>
      </c>
    </row>
    <row r="32" spans="1:11">
      <c r="A32" s="51" t="s">
        <v>5</v>
      </c>
      <c r="B32" s="53" t="s">
        <v>111</v>
      </c>
      <c r="C32" s="53" t="s">
        <v>114</v>
      </c>
      <c r="D32" s="53" t="s">
        <v>113</v>
      </c>
      <c r="E32" s="53" t="s">
        <v>113</v>
      </c>
      <c r="F32" s="53" t="s">
        <v>113</v>
      </c>
      <c r="G32" s="53" t="s">
        <v>113</v>
      </c>
      <c r="H32" s="53" t="s">
        <v>113</v>
      </c>
      <c r="I32" s="53" t="s">
        <v>113</v>
      </c>
      <c r="J32" s="53" t="s">
        <v>113</v>
      </c>
      <c r="K32" s="53" t="s">
        <v>113</v>
      </c>
    </row>
    <row r="33" spans="1:11">
      <c r="A33" s="3">
        <v>2023</v>
      </c>
      <c r="B33" s="20">
        <v>3870.603291058284</v>
      </c>
      <c r="C33" s="15">
        <f ca="1">INDEX('GHG Emissions'!$B$30:$Q$53,MATCH('Annual CBI Impacts of Actions'!$A33,'GHG Emissions'!$A$30:$A$53,0),MATCH('Annual CBI Impacts of Actions'!$B$30,'GHG Emissions'!$B$29:$Q$29,0))</f>
        <v>10451566.962849775</v>
      </c>
      <c r="D33" s="58" t="s">
        <v>87</v>
      </c>
      <c r="E33" s="58" t="s">
        <v>87</v>
      </c>
      <c r="F33" s="58" t="s">
        <v>87</v>
      </c>
      <c r="G33" s="58" t="s">
        <v>87</v>
      </c>
      <c r="H33" s="58" t="s">
        <v>87</v>
      </c>
      <c r="I33" s="58" t="s">
        <v>87</v>
      </c>
      <c r="J33" s="58" t="s">
        <v>87</v>
      </c>
      <c r="K33" s="58" t="s">
        <v>87</v>
      </c>
    </row>
    <row r="34" spans="1:11">
      <c r="A34" s="3">
        <f>A33+1</f>
        <v>2024</v>
      </c>
      <c r="B34" s="20">
        <v>17977.34713968345</v>
      </c>
      <c r="C34" s="15">
        <f ca="1">INDEX('GHG Emissions'!$B$30:$Q$53,MATCH('Annual CBI Impacts of Actions'!$A34,'GHG Emissions'!$A$30:$A$53,0),MATCH('Annual CBI Impacts of Actions'!$B$30,'GHG Emissions'!$B$29:$Q$29,0))</f>
        <v>9324372.2693813276</v>
      </c>
      <c r="D34" s="58" t="s">
        <v>87</v>
      </c>
      <c r="E34" s="58" t="s">
        <v>87</v>
      </c>
      <c r="F34" s="58" t="s">
        <v>87</v>
      </c>
      <c r="G34" s="58" t="s">
        <v>87</v>
      </c>
      <c r="H34" s="58" t="s">
        <v>87</v>
      </c>
      <c r="I34" s="58" t="s">
        <v>87</v>
      </c>
      <c r="J34" s="58" t="s">
        <v>87</v>
      </c>
      <c r="K34" s="58" t="s">
        <v>87</v>
      </c>
    </row>
    <row r="35" spans="1:11">
      <c r="A35" s="3">
        <f t="shared" ref="A35:A52" si="1">A34+1</f>
        <v>2025</v>
      </c>
      <c r="B35" s="15">
        <v>0</v>
      </c>
      <c r="C35" s="15">
        <f ca="1">INDEX('GHG Emissions'!$B$30:$Q$53,MATCH('Annual CBI Impacts of Actions'!$A35,'GHG Emissions'!$A$30:$A$53,0),MATCH('Annual CBI Impacts of Actions'!$B$30,'GHG Emissions'!$B$29:$Q$29,0))</f>
        <v>7427471.2107978584</v>
      </c>
      <c r="D35" s="58" t="s">
        <v>87</v>
      </c>
      <c r="E35" s="58" t="s">
        <v>87</v>
      </c>
      <c r="F35" s="58" t="s">
        <v>87</v>
      </c>
      <c r="G35" s="58" t="s">
        <v>87</v>
      </c>
      <c r="H35" s="58" t="s">
        <v>87</v>
      </c>
      <c r="I35" s="58" t="s">
        <v>87</v>
      </c>
      <c r="J35" s="58" t="s">
        <v>87</v>
      </c>
      <c r="K35" s="58" t="s">
        <v>87</v>
      </c>
    </row>
    <row r="36" spans="1:11">
      <c r="A36" s="3">
        <f t="shared" si="1"/>
        <v>2026</v>
      </c>
      <c r="B36" s="15">
        <v>0</v>
      </c>
      <c r="C36" s="15">
        <f ca="1">INDEX('GHG Emissions'!$B$30:$Q$53,MATCH('Annual CBI Impacts of Actions'!$A36,'GHG Emissions'!$A$30:$A$53,0),MATCH('Annual CBI Impacts of Actions'!$B$30,'GHG Emissions'!$B$29:$Q$29,0))</f>
        <v>4861525.6098836958</v>
      </c>
      <c r="D36" s="58" t="s">
        <v>87</v>
      </c>
      <c r="E36" s="58" t="s">
        <v>87</v>
      </c>
      <c r="F36" s="58" t="s">
        <v>87</v>
      </c>
      <c r="G36" s="58" t="s">
        <v>87</v>
      </c>
      <c r="H36" s="58" t="s">
        <v>87</v>
      </c>
      <c r="I36" s="58" t="s">
        <v>87</v>
      </c>
      <c r="J36" s="58" t="s">
        <v>87</v>
      </c>
      <c r="K36" s="58" t="s">
        <v>87</v>
      </c>
    </row>
    <row r="37" spans="1:11">
      <c r="A37" s="3">
        <f t="shared" si="1"/>
        <v>2027</v>
      </c>
      <c r="B37" s="15">
        <v>0</v>
      </c>
      <c r="C37" s="15">
        <f ca="1">INDEX('GHG Emissions'!$B$30:$Q$53,MATCH('Annual CBI Impacts of Actions'!$A37,'GHG Emissions'!$A$30:$A$53,0),MATCH('Annual CBI Impacts of Actions'!$B$30,'GHG Emissions'!$B$29:$Q$29,0))</f>
        <v>5236986.4314720435</v>
      </c>
      <c r="D37" s="58" t="s">
        <v>87</v>
      </c>
      <c r="E37" s="58" t="s">
        <v>87</v>
      </c>
      <c r="F37" s="58" t="s">
        <v>87</v>
      </c>
      <c r="G37" s="58" t="s">
        <v>87</v>
      </c>
      <c r="H37" s="58" t="s">
        <v>87</v>
      </c>
      <c r="I37" s="58" t="s">
        <v>87</v>
      </c>
      <c r="J37" s="58" t="s">
        <v>87</v>
      </c>
      <c r="K37" s="58" t="s">
        <v>87</v>
      </c>
    </row>
    <row r="38" spans="1:11">
      <c r="A38" s="3">
        <f t="shared" si="1"/>
        <v>2028</v>
      </c>
      <c r="B38" s="15">
        <v>0</v>
      </c>
      <c r="C38" s="15">
        <f ca="1">INDEX('GHG Emissions'!$B$30:$Q$53,MATCH('Annual CBI Impacts of Actions'!$A38,'GHG Emissions'!$A$30:$A$53,0),MATCH('Annual CBI Impacts of Actions'!$B$30,'GHG Emissions'!$B$29:$Q$29,0))</f>
        <v>4923788.213786996</v>
      </c>
      <c r="D38" s="58" t="s">
        <v>87</v>
      </c>
      <c r="E38" s="58" t="s">
        <v>87</v>
      </c>
      <c r="F38" s="58" t="s">
        <v>87</v>
      </c>
      <c r="G38" s="58" t="s">
        <v>87</v>
      </c>
      <c r="H38" s="58" t="s">
        <v>87</v>
      </c>
      <c r="I38" s="58" t="s">
        <v>87</v>
      </c>
      <c r="J38" s="58" t="s">
        <v>87</v>
      </c>
      <c r="K38" s="58" t="s">
        <v>87</v>
      </c>
    </row>
    <row r="39" spans="1:11">
      <c r="A39" s="3">
        <f t="shared" si="1"/>
        <v>2029</v>
      </c>
      <c r="B39" s="15">
        <v>3.4945922725678114</v>
      </c>
      <c r="C39" s="15">
        <f ca="1">INDEX('GHG Emissions'!$B$30:$Q$53,MATCH('Annual CBI Impacts of Actions'!$A39,'GHG Emissions'!$A$30:$A$53,0),MATCH('Annual CBI Impacts of Actions'!$B$30,'GHG Emissions'!$B$29:$Q$29,0))</f>
        <v>3192571.861539735</v>
      </c>
      <c r="D39" s="58" t="s">
        <v>87</v>
      </c>
      <c r="E39" s="58" t="s">
        <v>87</v>
      </c>
      <c r="F39" s="58" t="s">
        <v>87</v>
      </c>
      <c r="G39" s="58" t="s">
        <v>87</v>
      </c>
      <c r="H39" s="58" t="s">
        <v>87</v>
      </c>
      <c r="I39" s="58" t="s">
        <v>87</v>
      </c>
      <c r="J39" s="58" t="s">
        <v>87</v>
      </c>
      <c r="K39" s="58" t="s">
        <v>87</v>
      </c>
    </row>
    <row r="40" spans="1:11">
      <c r="A40" s="3">
        <f t="shared" si="1"/>
        <v>2030</v>
      </c>
      <c r="B40" s="15">
        <v>0</v>
      </c>
      <c r="C40" s="15">
        <f ca="1">INDEX('GHG Emissions'!$B$30:$Q$53,MATCH('Annual CBI Impacts of Actions'!$A40,'GHG Emissions'!$A$30:$A$53,0),MATCH('Annual CBI Impacts of Actions'!$B$30,'GHG Emissions'!$B$29:$Q$29,0))</f>
        <v>1789092.9422686547</v>
      </c>
      <c r="D40" s="58" t="s">
        <v>87</v>
      </c>
      <c r="E40" s="58" t="s">
        <v>87</v>
      </c>
      <c r="F40" s="58" t="s">
        <v>87</v>
      </c>
      <c r="G40" s="58" t="s">
        <v>87</v>
      </c>
      <c r="H40" s="58" t="s">
        <v>87</v>
      </c>
      <c r="I40" s="58" t="s">
        <v>87</v>
      </c>
      <c r="J40" s="58" t="s">
        <v>87</v>
      </c>
      <c r="K40" s="58" t="s">
        <v>87</v>
      </c>
    </row>
    <row r="41" spans="1:11">
      <c r="A41" s="3">
        <f t="shared" si="1"/>
        <v>2031</v>
      </c>
      <c r="B41" s="15">
        <v>0</v>
      </c>
      <c r="C41" s="15">
        <f ca="1">INDEX('GHG Emissions'!$B$30:$Q$53,MATCH('Annual CBI Impacts of Actions'!$A41,'GHG Emissions'!$A$30:$A$53,0),MATCH('Annual CBI Impacts of Actions'!$B$30,'GHG Emissions'!$B$29:$Q$29,0))</f>
        <v>1724912.9717350099</v>
      </c>
      <c r="D41" s="58" t="s">
        <v>87</v>
      </c>
      <c r="E41" s="58" t="s">
        <v>87</v>
      </c>
      <c r="F41" s="58" t="s">
        <v>87</v>
      </c>
      <c r="G41" s="58" t="s">
        <v>87</v>
      </c>
      <c r="H41" s="58" t="s">
        <v>87</v>
      </c>
      <c r="I41" s="58" t="s">
        <v>87</v>
      </c>
      <c r="J41" s="58" t="s">
        <v>87</v>
      </c>
      <c r="K41" s="58" t="s">
        <v>87</v>
      </c>
    </row>
    <row r="42" spans="1:11">
      <c r="A42" s="3">
        <f t="shared" si="1"/>
        <v>2032</v>
      </c>
      <c r="B42" s="15">
        <v>0</v>
      </c>
      <c r="C42" s="15">
        <f ca="1">INDEX('GHG Emissions'!$B$30:$Q$53,MATCH('Annual CBI Impacts of Actions'!$A42,'GHG Emissions'!$A$30:$A$53,0),MATCH('Annual CBI Impacts of Actions'!$B$30,'GHG Emissions'!$B$29:$Q$29,0))</f>
        <v>963770.62902841507</v>
      </c>
      <c r="D42" s="58" t="s">
        <v>87</v>
      </c>
      <c r="E42" s="58" t="s">
        <v>87</v>
      </c>
      <c r="F42" s="58" t="s">
        <v>87</v>
      </c>
      <c r="G42" s="58" t="s">
        <v>87</v>
      </c>
      <c r="H42" s="58" t="s">
        <v>87</v>
      </c>
      <c r="I42" s="58" t="s">
        <v>87</v>
      </c>
      <c r="J42" s="58" t="s">
        <v>87</v>
      </c>
      <c r="K42" s="58" t="s">
        <v>87</v>
      </c>
    </row>
    <row r="43" spans="1:11">
      <c r="A43" s="3">
        <f t="shared" si="1"/>
        <v>2033</v>
      </c>
      <c r="B43" s="15">
        <v>0</v>
      </c>
      <c r="C43" s="15">
        <f ca="1">INDEX('GHG Emissions'!$B$30:$Q$53,MATCH('Annual CBI Impacts of Actions'!$A43,'GHG Emissions'!$A$30:$A$53,0),MATCH('Annual CBI Impacts of Actions'!$B$30,'GHG Emissions'!$B$29:$Q$29,0))</f>
        <v>780756.90723625047</v>
      </c>
      <c r="D43" s="58" t="s">
        <v>87</v>
      </c>
      <c r="E43" s="58" t="s">
        <v>87</v>
      </c>
      <c r="F43" s="58" t="s">
        <v>87</v>
      </c>
      <c r="G43" s="58" t="s">
        <v>87</v>
      </c>
      <c r="H43" s="58" t="s">
        <v>87</v>
      </c>
      <c r="I43" s="58" t="s">
        <v>87</v>
      </c>
      <c r="J43" s="58" t="s">
        <v>87</v>
      </c>
      <c r="K43" s="58" t="s">
        <v>87</v>
      </c>
    </row>
    <row r="44" spans="1:11">
      <c r="A44" s="3">
        <f t="shared" si="1"/>
        <v>2034</v>
      </c>
      <c r="B44" s="15">
        <v>0</v>
      </c>
      <c r="C44" s="15">
        <f ca="1">INDEX('GHG Emissions'!$B$30:$Q$53,MATCH('Annual CBI Impacts of Actions'!$A44,'GHG Emissions'!$A$30:$A$53,0),MATCH('Annual CBI Impacts of Actions'!$B$30,'GHG Emissions'!$B$29:$Q$29,0))</f>
        <v>705837.92329988116</v>
      </c>
      <c r="D44" s="58" t="s">
        <v>87</v>
      </c>
      <c r="E44" s="58" t="s">
        <v>87</v>
      </c>
      <c r="F44" s="58" t="s">
        <v>87</v>
      </c>
      <c r="G44" s="58" t="s">
        <v>87</v>
      </c>
      <c r="H44" s="58" t="s">
        <v>87</v>
      </c>
      <c r="I44" s="58" t="s">
        <v>87</v>
      </c>
      <c r="J44" s="58" t="s">
        <v>87</v>
      </c>
      <c r="K44" s="58" t="s">
        <v>87</v>
      </c>
    </row>
    <row r="45" spans="1:11">
      <c r="A45" s="3">
        <f t="shared" si="1"/>
        <v>2035</v>
      </c>
      <c r="B45" s="15">
        <v>0</v>
      </c>
      <c r="C45" s="15">
        <f ca="1">INDEX('GHG Emissions'!$B$30:$Q$53,MATCH('Annual CBI Impacts of Actions'!$A45,'GHG Emissions'!$A$30:$A$53,0),MATCH('Annual CBI Impacts of Actions'!$B$30,'GHG Emissions'!$B$29:$Q$29,0))</f>
        <v>691075.89253930701</v>
      </c>
      <c r="D45" s="58" t="s">
        <v>87</v>
      </c>
      <c r="E45" s="58" t="s">
        <v>87</v>
      </c>
      <c r="F45" s="58" t="s">
        <v>87</v>
      </c>
      <c r="G45" s="58" t="s">
        <v>87</v>
      </c>
      <c r="H45" s="58" t="s">
        <v>87</v>
      </c>
      <c r="I45" s="58" t="s">
        <v>87</v>
      </c>
      <c r="J45" s="58" t="s">
        <v>87</v>
      </c>
      <c r="K45" s="58" t="s">
        <v>87</v>
      </c>
    </row>
    <row r="46" spans="1:11">
      <c r="A46" s="3">
        <f t="shared" si="1"/>
        <v>2036</v>
      </c>
      <c r="B46" s="15">
        <v>0</v>
      </c>
      <c r="C46" s="15">
        <f ca="1">INDEX('GHG Emissions'!$B$30:$Q$53,MATCH('Annual CBI Impacts of Actions'!$A46,'GHG Emissions'!$A$30:$A$53,0),MATCH('Annual CBI Impacts of Actions'!$B$30,'GHG Emissions'!$B$29:$Q$29,0))</f>
        <v>694975.86733723641</v>
      </c>
      <c r="D46" s="58" t="s">
        <v>87</v>
      </c>
      <c r="E46" s="58" t="s">
        <v>87</v>
      </c>
      <c r="F46" s="58" t="s">
        <v>87</v>
      </c>
      <c r="G46" s="58" t="s">
        <v>87</v>
      </c>
      <c r="H46" s="58" t="s">
        <v>87</v>
      </c>
      <c r="I46" s="58" t="s">
        <v>87</v>
      </c>
      <c r="J46" s="58" t="s">
        <v>87</v>
      </c>
      <c r="K46" s="58" t="s">
        <v>87</v>
      </c>
    </row>
    <row r="47" spans="1:11">
      <c r="A47" s="3">
        <f t="shared" si="1"/>
        <v>2037</v>
      </c>
      <c r="B47" s="15">
        <v>0</v>
      </c>
      <c r="C47" s="15">
        <f ca="1">INDEX('GHG Emissions'!$B$30:$Q$53,MATCH('Annual CBI Impacts of Actions'!$A47,'GHG Emissions'!$A$30:$A$53,0),MATCH('Annual CBI Impacts of Actions'!$B$30,'GHG Emissions'!$B$29:$Q$29,0))</f>
        <v>621487.30495811498</v>
      </c>
      <c r="D47" s="58" t="s">
        <v>87</v>
      </c>
      <c r="E47" s="58" t="s">
        <v>87</v>
      </c>
      <c r="F47" s="58" t="s">
        <v>87</v>
      </c>
      <c r="G47" s="58" t="s">
        <v>87</v>
      </c>
      <c r="H47" s="58" t="s">
        <v>87</v>
      </c>
      <c r="I47" s="58" t="s">
        <v>87</v>
      </c>
      <c r="J47" s="58" t="s">
        <v>87</v>
      </c>
      <c r="K47" s="58" t="s">
        <v>87</v>
      </c>
    </row>
    <row r="48" spans="1:11">
      <c r="A48" s="3">
        <f t="shared" si="1"/>
        <v>2038</v>
      </c>
      <c r="B48" s="15">
        <v>0</v>
      </c>
      <c r="C48" s="15">
        <f ca="1">INDEX('GHG Emissions'!$B$30:$Q$53,MATCH('Annual CBI Impacts of Actions'!$A48,'GHG Emissions'!$A$30:$A$53,0),MATCH('Annual CBI Impacts of Actions'!$B$30,'GHG Emissions'!$B$29:$Q$29,0))</f>
        <v>554130.091619835</v>
      </c>
      <c r="D48" s="58" t="s">
        <v>87</v>
      </c>
      <c r="E48" s="58" t="s">
        <v>87</v>
      </c>
      <c r="F48" s="58" t="s">
        <v>87</v>
      </c>
      <c r="G48" s="58" t="s">
        <v>87</v>
      </c>
      <c r="H48" s="58" t="s">
        <v>87</v>
      </c>
      <c r="I48" s="58" t="s">
        <v>87</v>
      </c>
      <c r="J48" s="58" t="s">
        <v>87</v>
      </c>
      <c r="K48" s="58" t="s">
        <v>87</v>
      </c>
    </row>
    <row r="49" spans="1:11">
      <c r="A49" s="3">
        <f t="shared" si="1"/>
        <v>2039</v>
      </c>
      <c r="B49" s="15">
        <v>0</v>
      </c>
      <c r="C49" s="15">
        <f ca="1">INDEX('GHG Emissions'!$B$30:$Q$53,MATCH('Annual CBI Impacts of Actions'!$A49,'GHG Emissions'!$A$30:$A$53,0),MATCH('Annual CBI Impacts of Actions'!$B$30,'GHG Emissions'!$B$29:$Q$29,0))</f>
        <v>571440.43272297888</v>
      </c>
      <c r="D49" s="58" t="s">
        <v>87</v>
      </c>
      <c r="E49" s="58" t="s">
        <v>87</v>
      </c>
      <c r="F49" s="58" t="s">
        <v>87</v>
      </c>
      <c r="G49" s="58" t="s">
        <v>87</v>
      </c>
      <c r="H49" s="58" t="s">
        <v>87</v>
      </c>
      <c r="I49" s="58" t="s">
        <v>87</v>
      </c>
      <c r="J49" s="58" t="s">
        <v>87</v>
      </c>
      <c r="K49" s="58" t="s">
        <v>87</v>
      </c>
    </row>
    <row r="50" spans="1:11">
      <c r="A50" s="3">
        <f t="shared" si="1"/>
        <v>2040</v>
      </c>
      <c r="B50" s="15">
        <v>0</v>
      </c>
      <c r="C50" s="15">
        <f ca="1">INDEX('GHG Emissions'!$B$30:$Q$53,MATCH('Annual CBI Impacts of Actions'!$A50,'GHG Emissions'!$A$30:$A$53,0),MATCH('Annual CBI Impacts of Actions'!$B$30,'GHG Emissions'!$B$29:$Q$29,0))</f>
        <v>0</v>
      </c>
      <c r="D50" s="58" t="s">
        <v>87</v>
      </c>
      <c r="E50" s="58" t="s">
        <v>87</v>
      </c>
      <c r="F50" s="58" t="s">
        <v>87</v>
      </c>
      <c r="G50" s="58" t="s">
        <v>87</v>
      </c>
      <c r="H50" s="58" t="s">
        <v>87</v>
      </c>
      <c r="I50" s="58" t="s">
        <v>87</v>
      </c>
      <c r="J50" s="58" t="s">
        <v>87</v>
      </c>
      <c r="K50" s="58" t="s">
        <v>87</v>
      </c>
    </row>
    <row r="51" spans="1:11">
      <c r="A51" s="3">
        <f t="shared" si="1"/>
        <v>2041</v>
      </c>
      <c r="B51" s="15">
        <v>0</v>
      </c>
      <c r="C51" s="15">
        <f ca="1">INDEX('GHG Emissions'!$B$30:$Q$53,MATCH('Annual CBI Impacts of Actions'!$A51,'GHG Emissions'!$A$30:$A$53,0),MATCH('Annual CBI Impacts of Actions'!$B$30,'GHG Emissions'!$B$29:$Q$29,0))</f>
        <v>0</v>
      </c>
      <c r="D51" s="58" t="s">
        <v>87</v>
      </c>
      <c r="E51" s="58" t="s">
        <v>87</v>
      </c>
      <c r="F51" s="58" t="s">
        <v>87</v>
      </c>
      <c r="G51" s="58" t="s">
        <v>87</v>
      </c>
      <c r="H51" s="58" t="s">
        <v>87</v>
      </c>
      <c r="I51" s="58" t="s">
        <v>87</v>
      </c>
      <c r="J51" s="58" t="s">
        <v>87</v>
      </c>
      <c r="K51" s="58" t="s">
        <v>87</v>
      </c>
    </row>
    <row r="52" spans="1:11">
      <c r="A52" s="3">
        <f t="shared" si="1"/>
        <v>2042</v>
      </c>
      <c r="B52" s="15">
        <v>0</v>
      </c>
      <c r="C52" s="15">
        <f ca="1">INDEX('GHG Emissions'!$B$30:$Q$53,MATCH('Annual CBI Impacts of Actions'!$A52,'GHG Emissions'!$A$30:$A$53,0),MATCH('Annual CBI Impacts of Actions'!$B$30,'GHG Emissions'!$B$29:$Q$29,0))</f>
        <v>0</v>
      </c>
      <c r="D52" s="58" t="s">
        <v>87</v>
      </c>
      <c r="E52" s="58" t="s">
        <v>87</v>
      </c>
      <c r="F52" s="58" t="s">
        <v>87</v>
      </c>
      <c r="G52" s="58" t="s">
        <v>87</v>
      </c>
      <c r="H52" s="58" t="s">
        <v>87</v>
      </c>
      <c r="I52" s="58" t="s">
        <v>87</v>
      </c>
      <c r="J52" s="58" t="s">
        <v>87</v>
      </c>
      <c r="K52" s="58" t="s">
        <v>87</v>
      </c>
    </row>
    <row r="53" spans="1:11">
      <c r="B53" s="26"/>
    </row>
    <row r="54" spans="1:11">
      <c r="A54" s="3">
        <f>A30+1</f>
        <v>3</v>
      </c>
      <c r="B54" s="3" t="str">
        <f ca="1">OFFSET(Portfolios!$B$8,A54,0)</f>
        <v>CEP Portfolio 2020 protocol</v>
      </c>
    </row>
    <row r="55" spans="1:11">
      <c r="B55" s="53" t="s">
        <v>101</v>
      </c>
      <c r="C55" s="59" t="s">
        <v>102</v>
      </c>
      <c r="D55" s="53" t="s">
        <v>103</v>
      </c>
      <c r="E55" s="53" t="s">
        <v>104</v>
      </c>
      <c r="F55" s="53" t="s">
        <v>105</v>
      </c>
      <c r="G55" s="53" t="s">
        <v>106</v>
      </c>
      <c r="H55" s="53" t="s">
        <v>107</v>
      </c>
      <c r="I55" s="53" t="s">
        <v>108</v>
      </c>
      <c r="J55" s="53" t="s">
        <v>109</v>
      </c>
      <c r="K55" s="53" t="s">
        <v>110</v>
      </c>
    </row>
    <row r="56" spans="1:11">
      <c r="A56" s="51" t="s">
        <v>5</v>
      </c>
      <c r="B56" s="53" t="s">
        <v>111</v>
      </c>
      <c r="C56" s="53" t="s">
        <v>114</v>
      </c>
      <c r="D56" s="53" t="s">
        <v>113</v>
      </c>
      <c r="E56" s="53" t="s">
        <v>113</v>
      </c>
      <c r="F56" s="53" t="s">
        <v>113</v>
      </c>
      <c r="G56" s="53" t="s">
        <v>113</v>
      </c>
      <c r="H56" s="53" t="s">
        <v>113</v>
      </c>
      <c r="I56" s="53" t="s">
        <v>113</v>
      </c>
      <c r="J56" s="53" t="s">
        <v>113</v>
      </c>
      <c r="K56" s="53" t="s">
        <v>113</v>
      </c>
    </row>
    <row r="57" spans="1:11">
      <c r="A57" s="3">
        <v>2023</v>
      </c>
      <c r="B57" s="20">
        <v>3870.603291058284</v>
      </c>
      <c r="C57" s="15">
        <f ca="1">INDEX('GHG Emissions'!$B$30:$Q$53,MATCH('Annual CBI Impacts of Actions'!$A57,'GHG Emissions'!$A$30:$A$53,0),MATCH('Annual CBI Impacts of Actions'!$B$54,'GHG Emissions'!$B$29:$Q$29,0))</f>
        <v>10826667.188960716</v>
      </c>
      <c r="D57" s="58" t="s">
        <v>87</v>
      </c>
      <c r="E57" s="58" t="s">
        <v>87</v>
      </c>
      <c r="F57" s="58" t="s">
        <v>87</v>
      </c>
      <c r="G57" s="58" t="s">
        <v>87</v>
      </c>
      <c r="H57" s="58" t="s">
        <v>87</v>
      </c>
      <c r="I57" s="58" t="s">
        <v>87</v>
      </c>
      <c r="J57" s="58" t="s">
        <v>87</v>
      </c>
      <c r="K57" s="58" t="s">
        <v>87</v>
      </c>
    </row>
    <row r="58" spans="1:11">
      <c r="A58" s="3">
        <f>A57+1</f>
        <v>2024</v>
      </c>
      <c r="B58" s="20">
        <v>17977.34713968345</v>
      </c>
      <c r="C58" s="15">
        <f ca="1">INDEX('GHG Emissions'!$B$30:$Q$53,MATCH('Annual CBI Impacts of Actions'!$A58,'GHG Emissions'!$A$30:$A$53,0),MATCH('Annual CBI Impacts of Actions'!$B$54,'GHG Emissions'!$B$29:$Q$29,0))</f>
        <v>10140040.420414036</v>
      </c>
      <c r="D58" s="58" t="s">
        <v>87</v>
      </c>
      <c r="E58" s="58" t="s">
        <v>87</v>
      </c>
      <c r="F58" s="58" t="s">
        <v>87</v>
      </c>
      <c r="G58" s="58" t="s">
        <v>87</v>
      </c>
      <c r="H58" s="58" t="s">
        <v>87</v>
      </c>
      <c r="I58" s="58" t="s">
        <v>87</v>
      </c>
      <c r="J58" s="58" t="s">
        <v>87</v>
      </c>
      <c r="K58" s="58" t="s">
        <v>87</v>
      </c>
    </row>
    <row r="59" spans="1:11">
      <c r="A59" s="3">
        <f t="shared" ref="A59:A76" si="2">A58+1</f>
        <v>2025</v>
      </c>
      <c r="B59" s="15">
        <v>0</v>
      </c>
      <c r="C59" s="15">
        <f ca="1">INDEX('GHG Emissions'!$B$30:$Q$53,MATCH('Annual CBI Impacts of Actions'!$A59,'GHG Emissions'!$A$30:$A$53,0),MATCH('Annual CBI Impacts of Actions'!$B$54,'GHG Emissions'!$B$29:$Q$29,0))</f>
        <v>8271222.5228808606</v>
      </c>
      <c r="D59" s="58" t="s">
        <v>87</v>
      </c>
      <c r="E59" s="58" t="s">
        <v>87</v>
      </c>
      <c r="F59" s="58" t="s">
        <v>87</v>
      </c>
      <c r="G59" s="58" t="s">
        <v>87</v>
      </c>
      <c r="H59" s="58" t="s">
        <v>87</v>
      </c>
      <c r="I59" s="58" t="s">
        <v>87</v>
      </c>
      <c r="J59" s="58" t="s">
        <v>87</v>
      </c>
      <c r="K59" s="58" t="s">
        <v>87</v>
      </c>
    </row>
    <row r="60" spans="1:11">
      <c r="A60" s="3">
        <f t="shared" si="2"/>
        <v>2026</v>
      </c>
      <c r="B60" s="15">
        <v>0</v>
      </c>
      <c r="C60" s="15">
        <f ca="1">INDEX('GHG Emissions'!$B$30:$Q$53,MATCH('Annual CBI Impacts of Actions'!$A60,'GHG Emissions'!$A$30:$A$53,0),MATCH('Annual CBI Impacts of Actions'!$B$54,'GHG Emissions'!$B$29:$Q$29,0))</f>
        <v>5474643.8620118331</v>
      </c>
      <c r="D60" s="58" t="s">
        <v>87</v>
      </c>
      <c r="E60" s="58" t="s">
        <v>87</v>
      </c>
      <c r="F60" s="58" t="s">
        <v>87</v>
      </c>
      <c r="G60" s="58" t="s">
        <v>87</v>
      </c>
      <c r="H60" s="58" t="s">
        <v>87</v>
      </c>
      <c r="I60" s="58" t="s">
        <v>87</v>
      </c>
      <c r="J60" s="58" t="s">
        <v>87</v>
      </c>
      <c r="K60" s="58" t="s">
        <v>87</v>
      </c>
    </row>
    <row r="61" spans="1:11">
      <c r="A61" s="3">
        <f t="shared" si="2"/>
        <v>2027</v>
      </c>
      <c r="B61" s="15">
        <v>0</v>
      </c>
      <c r="C61" s="15">
        <f ca="1">INDEX('GHG Emissions'!$B$30:$Q$53,MATCH('Annual CBI Impacts of Actions'!$A61,'GHG Emissions'!$A$30:$A$53,0),MATCH('Annual CBI Impacts of Actions'!$B$54,'GHG Emissions'!$B$29:$Q$29,0))</f>
        <v>6107264.2925396832</v>
      </c>
      <c r="D61" s="58" t="s">
        <v>87</v>
      </c>
      <c r="E61" s="58" t="s">
        <v>87</v>
      </c>
      <c r="F61" s="58" t="s">
        <v>87</v>
      </c>
      <c r="G61" s="58" t="s">
        <v>87</v>
      </c>
      <c r="H61" s="58" t="s">
        <v>87</v>
      </c>
      <c r="I61" s="58" t="s">
        <v>87</v>
      </c>
      <c r="J61" s="58" t="s">
        <v>87</v>
      </c>
      <c r="K61" s="58" t="s">
        <v>87</v>
      </c>
    </row>
    <row r="62" spans="1:11">
      <c r="A62" s="3">
        <f t="shared" si="2"/>
        <v>2028</v>
      </c>
      <c r="B62" s="15">
        <v>0</v>
      </c>
      <c r="C62" s="15">
        <f ca="1">INDEX('GHG Emissions'!$B$30:$Q$53,MATCH('Annual CBI Impacts of Actions'!$A62,'GHG Emissions'!$A$30:$A$53,0),MATCH('Annual CBI Impacts of Actions'!$B$54,'GHG Emissions'!$B$29:$Q$29,0))</f>
        <v>5924199.9844953502</v>
      </c>
      <c r="D62" s="58" t="s">
        <v>87</v>
      </c>
      <c r="E62" s="58" t="s">
        <v>87</v>
      </c>
      <c r="F62" s="58" t="s">
        <v>87</v>
      </c>
      <c r="G62" s="58" t="s">
        <v>87</v>
      </c>
      <c r="H62" s="58" t="s">
        <v>87</v>
      </c>
      <c r="I62" s="58" t="s">
        <v>87</v>
      </c>
      <c r="J62" s="58" t="s">
        <v>87</v>
      </c>
      <c r="K62" s="58" t="s">
        <v>87</v>
      </c>
    </row>
    <row r="63" spans="1:11">
      <c r="A63" s="3">
        <f t="shared" si="2"/>
        <v>2029</v>
      </c>
      <c r="B63" s="15">
        <v>3.4945922725678114</v>
      </c>
      <c r="C63" s="15">
        <f ca="1">INDEX('GHG Emissions'!$B$30:$Q$53,MATCH('Annual CBI Impacts of Actions'!$A63,'GHG Emissions'!$A$30:$A$53,0),MATCH('Annual CBI Impacts of Actions'!$B$54,'GHG Emissions'!$B$29:$Q$29,0))</f>
        <v>3860539.3935010293</v>
      </c>
      <c r="D63" s="58" t="s">
        <v>87</v>
      </c>
      <c r="E63" s="58" t="s">
        <v>87</v>
      </c>
      <c r="F63" s="58" t="s">
        <v>87</v>
      </c>
      <c r="G63" s="58" t="s">
        <v>87</v>
      </c>
      <c r="H63" s="58" t="s">
        <v>87</v>
      </c>
      <c r="I63" s="58" t="s">
        <v>87</v>
      </c>
      <c r="J63" s="58" t="s">
        <v>87</v>
      </c>
      <c r="K63" s="58" t="s">
        <v>87</v>
      </c>
    </row>
    <row r="64" spans="1:11">
      <c r="A64" s="3">
        <f t="shared" si="2"/>
        <v>2030</v>
      </c>
      <c r="B64" s="15">
        <v>0</v>
      </c>
      <c r="C64" s="15">
        <f ca="1">INDEX('GHG Emissions'!$B$30:$Q$53,MATCH('Annual CBI Impacts of Actions'!$A64,'GHG Emissions'!$A$30:$A$53,0),MATCH('Annual CBI Impacts of Actions'!$B$54,'GHG Emissions'!$B$29:$Q$29,0))</f>
        <v>2250345.8296022885</v>
      </c>
      <c r="D64" s="58" t="s">
        <v>87</v>
      </c>
      <c r="E64" s="58" t="s">
        <v>87</v>
      </c>
      <c r="F64" s="58" t="s">
        <v>87</v>
      </c>
      <c r="G64" s="58" t="s">
        <v>87</v>
      </c>
      <c r="H64" s="58" t="s">
        <v>87</v>
      </c>
      <c r="I64" s="58" t="s">
        <v>87</v>
      </c>
      <c r="J64" s="58" t="s">
        <v>87</v>
      </c>
      <c r="K64" s="58" t="s">
        <v>87</v>
      </c>
    </row>
    <row r="65" spans="1:11">
      <c r="A65" s="3">
        <f t="shared" si="2"/>
        <v>2031</v>
      </c>
      <c r="B65" s="15">
        <v>0</v>
      </c>
      <c r="C65" s="15">
        <f ca="1">INDEX('GHG Emissions'!$B$30:$Q$53,MATCH('Annual CBI Impacts of Actions'!$A65,'GHG Emissions'!$A$30:$A$53,0),MATCH('Annual CBI Impacts of Actions'!$B$54,'GHG Emissions'!$B$29:$Q$29,0))</f>
        <v>2378304.5621075509</v>
      </c>
      <c r="D65" s="58" t="s">
        <v>87</v>
      </c>
      <c r="E65" s="58" t="s">
        <v>87</v>
      </c>
      <c r="F65" s="58" t="s">
        <v>87</v>
      </c>
      <c r="G65" s="58" t="s">
        <v>87</v>
      </c>
      <c r="H65" s="58" t="s">
        <v>87</v>
      </c>
      <c r="I65" s="58" t="s">
        <v>87</v>
      </c>
      <c r="J65" s="58" t="s">
        <v>87</v>
      </c>
      <c r="K65" s="58" t="s">
        <v>87</v>
      </c>
    </row>
    <row r="66" spans="1:11">
      <c r="A66" s="3">
        <f t="shared" si="2"/>
        <v>2032</v>
      </c>
      <c r="B66" s="15">
        <v>0</v>
      </c>
      <c r="C66" s="15">
        <f ca="1">INDEX('GHG Emissions'!$B$30:$Q$53,MATCH('Annual CBI Impacts of Actions'!$A66,'GHG Emissions'!$A$30:$A$53,0),MATCH('Annual CBI Impacts of Actions'!$B$54,'GHG Emissions'!$B$29:$Q$29,0))</f>
        <v>1339918.3657703891</v>
      </c>
      <c r="D66" s="58" t="s">
        <v>87</v>
      </c>
      <c r="E66" s="58" t="s">
        <v>87</v>
      </c>
      <c r="F66" s="58" t="s">
        <v>87</v>
      </c>
      <c r="G66" s="58" t="s">
        <v>87</v>
      </c>
      <c r="H66" s="58" t="s">
        <v>87</v>
      </c>
      <c r="I66" s="58" t="s">
        <v>87</v>
      </c>
      <c r="J66" s="58" t="s">
        <v>87</v>
      </c>
      <c r="K66" s="58" t="s">
        <v>87</v>
      </c>
    </row>
    <row r="67" spans="1:11">
      <c r="A67" s="3">
        <f t="shared" si="2"/>
        <v>2033</v>
      </c>
      <c r="B67" s="15">
        <v>0</v>
      </c>
      <c r="C67" s="15">
        <f ca="1">INDEX('GHG Emissions'!$B$30:$Q$53,MATCH('Annual CBI Impacts of Actions'!$A67,'GHG Emissions'!$A$30:$A$53,0),MATCH('Annual CBI Impacts of Actions'!$B$54,'GHG Emissions'!$B$29:$Q$29,0))</f>
        <v>1072239.7105829958</v>
      </c>
      <c r="D67" s="58" t="s">
        <v>87</v>
      </c>
      <c r="E67" s="58" t="s">
        <v>87</v>
      </c>
      <c r="F67" s="58" t="s">
        <v>87</v>
      </c>
      <c r="G67" s="58" t="s">
        <v>87</v>
      </c>
      <c r="H67" s="58" t="s">
        <v>87</v>
      </c>
      <c r="I67" s="58" t="s">
        <v>87</v>
      </c>
      <c r="J67" s="58" t="s">
        <v>87</v>
      </c>
      <c r="K67" s="58" t="s">
        <v>87</v>
      </c>
    </row>
    <row r="68" spans="1:11">
      <c r="A68" s="3">
        <f t="shared" si="2"/>
        <v>2034</v>
      </c>
      <c r="B68" s="15">
        <v>0</v>
      </c>
      <c r="C68" s="15">
        <f ca="1">INDEX('GHG Emissions'!$B$30:$Q$53,MATCH('Annual CBI Impacts of Actions'!$A68,'GHG Emissions'!$A$30:$A$53,0),MATCH('Annual CBI Impacts of Actions'!$B$54,'GHG Emissions'!$B$29:$Q$29,0))</f>
        <v>971466.60731692065</v>
      </c>
      <c r="D68" s="58" t="s">
        <v>87</v>
      </c>
      <c r="E68" s="58" t="s">
        <v>87</v>
      </c>
      <c r="F68" s="58" t="s">
        <v>87</v>
      </c>
      <c r="G68" s="58" t="s">
        <v>87</v>
      </c>
      <c r="H68" s="58" t="s">
        <v>87</v>
      </c>
      <c r="I68" s="58" t="s">
        <v>87</v>
      </c>
      <c r="J68" s="58" t="s">
        <v>87</v>
      </c>
      <c r="K68" s="58" t="s">
        <v>87</v>
      </c>
    </row>
    <row r="69" spans="1:11">
      <c r="A69" s="3">
        <f t="shared" si="2"/>
        <v>2035</v>
      </c>
      <c r="B69" s="15">
        <v>0</v>
      </c>
      <c r="C69" s="15">
        <f ca="1">INDEX('GHG Emissions'!$B$30:$Q$53,MATCH('Annual CBI Impacts of Actions'!$A69,'GHG Emissions'!$A$30:$A$53,0),MATCH('Annual CBI Impacts of Actions'!$B$54,'GHG Emissions'!$B$29:$Q$29,0))</f>
        <v>953468.60914474598</v>
      </c>
      <c r="D69" s="58" t="s">
        <v>87</v>
      </c>
      <c r="E69" s="58" t="s">
        <v>87</v>
      </c>
      <c r="F69" s="58" t="s">
        <v>87</v>
      </c>
      <c r="G69" s="58" t="s">
        <v>87</v>
      </c>
      <c r="H69" s="58" t="s">
        <v>87</v>
      </c>
      <c r="I69" s="58" t="s">
        <v>87</v>
      </c>
      <c r="J69" s="58" t="s">
        <v>87</v>
      </c>
      <c r="K69" s="58" t="s">
        <v>87</v>
      </c>
    </row>
    <row r="70" spans="1:11">
      <c r="A70" s="3">
        <f t="shared" si="2"/>
        <v>2036</v>
      </c>
      <c r="B70" s="15">
        <v>0</v>
      </c>
      <c r="C70" s="15">
        <f ca="1">INDEX('GHG Emissions'!$B$30:$Q$53,MATCH('Annual CBI Impacts of Actions'!$A70,'GHG Emissions'!$A$30:$A$53,0),MATCH('Annual CBI Impacts of Actions'!$B$54,'GHG Emissions'!$B$29:$Q$29,0))</f>
        <v>959004.06020554469</v>
      </c>
      <c r="D70" s="58" t="s">
        <v>87</v>
      </c>
      <c r="E70" s="58" t="s">
        <v>87</v>
      </c>
      <c r="F70" s="58" t="s">
        <v>87</v>
      </c>
      <c r="G70" s="58" t="s">
        <v>87</v>
      </c>
      <c r="H70" s="58" t="s">
        <v>87</v>
      </c>
      <c r="I70" s="58" t="s">
        <v>87</v>
      </c>
      <c r="J70" s="58" t="s">
        <v>87</v>
      </c>
      <c r="K70" s="58" t="s">
        <v>87</v>
      </c>
    </row>
    <row r="71" spans="1:11">
      <c r="A71" s="3">
        <f t="shared" si="2"/>
        <v>2037</v>
      </c>
      <c r="B71" s="15">
        <v>0</v>
      </c>
      <c r="C71" s="15">
        <f ca="1">INDEX('GHG Emissions'!$B$30:$Q$53,MATCH('Annual CBI Impacts of Actions'!$A71,'GHG Emissions'!$A$30:$A$53,0),MATCH('Annual CBI Impacts of Actions'!$B$54,'GHG Emissions'!$B$29:$Q$29,0))</f>
        <v>855984.0591842042</v>
      </c>
      <c r="D71" s="58" t="s">
        <v>87</v>
      </c>
      <c r="E71" s="58" t="s">
        <v>87</v>
      </c>
      <c r="F71" s="58" t="s">
        <v>87</v>
      </c>
      <c r="G71" s="58" t="s">
        <v>87</v>
      </c>
      <c r="H71" s="58" t="s">
        <v>87</v>
      </c>
      <c r="I71" s="58" t="s">
        <v>87</v>
      </c>
      <c r="J71" s="58" t="s">
        <v>87</v>
      </c>
      <c r="K71" s="58" t="s">
        <v>87</v>
      </c>
    </row>
    <row r="72" spans="1:11">
      <c r="A72" s="3">
        <f t="shared" si="2"/>
        <v>2038</v>
      </c>
      <c r="B72" s="15">
        <v>0</v>
      </c>
      <c r="C72" s="15">
        <f ca="1">INDEX('GHG Emissions'!$B$30:$Q$53,MATCH('Annual CBI Impacts of Actions'!$A72,'GHG Emissions'!$A$30:$A$53,0),MATCH('Annual CBI Impacts of Actions'!$B$54,'GHG Emissions'!$B$29:$Q$29,0))</f>
        <v>763763.54048688407</v>
      </c>
      <c r="D72" s="58" t="s">
        <v>87</v>
      </c>
      <c r="E72" s="58" t="s">
        <v>87</v>
      </c>
      <c r="F72" s="58" t="s">
        <v>87</v>
      </c>
      <c r="G72" s="58" t="s">
        <v>87</v>
      </c>
      <c r="H72" s="58" t="s">
        <v>87</v>
      </c>
      <c r="I72" s="58" t="s">
        <v>87</v>
      </c>
      <c r="J72" s="58" t="s">
        <v>87</v>
      </c>
      <c r="K72" s="58" t="s">
        <v>87</v>
      </c>
    </row>
    <row r="73" spans="1:11">
      <c r="A73" s="3">
        <f t="shared" si="2"/>
        <v>2039</v>
      </c>
      <c r="B73" s="15">
        <v>0</v>
      </c>
      <c r="C73" s="15">
        <f ca="1">INDEX('GHG Emissions'!$B$30:$Q$53,MATCH('Annual CBI Impacts of Actions'!$A73,'GHG Emissions'!$A$30:$A$53,0),MATCH('Annual CBI Impacts of Actions'!$B$54,'GHG Emissions'!$B$29:$Q$29,0))</f>
        <v>787905.42116695852</v>
      </c>
      <c r="D73" s="58" t="s">
        <v>87</v>
      </c>
      <c r="E73" s="58" t="s">
        <v>87</v>
      </c>
      <c r="F73" s="58" t="s">
        <v>87</v>
      </c>
      <c r="G73" s="58" t="s">
        <v>87</v>
      </c>
      <c r="H73" s="58" t="s">
        <v>87</v>
      </c>
      <c r="I73" s="58" t="s">
        <v>87</v>
      </c>
      <c r="J73" s="58" t="s">
        <v>87</v>
      </c>
      <c r="K73" s="58" t="s">
        <v>87</v>
      </c>
    </row>
    <row r="74" spans="1:11">
      <c r="A74" s="3">
        <f t="shared" si="2"/>
        <v>2040</v>
      </c>
      <c r="B74" s="15">
        <v>0</v>
      </c>
      <c r="C74" s="15">
        <f ca="1">INDEX('GHG Emissions'!$B$30:$Q$53,MATCH('Annual CBI Impacts of Actions'!$A74,'GHG Emissions'!$A$30:$A$53,0),MATCH('Annual CBI Impacts of Actions'!$B$54,'GHG Emissions'!$B$29:$Q$29,0))</f>
        <v>0</v>
      </c>
      <c r="D74" s="58" t="s">
        <v>87</v>
      </c>
      <c r="E74" s="58" t="s">
        <v>87</v>
      </c>
      <c r="F74" s="58" t="s">
        <v>87</v>
      </c>
      <c r="G74" s="58" t="s">
        <v>87</v>
      </c>
      <c r="H74" s="58" t="s">
        <v>87</v>
      </c>
      <c r="I74" s="58" t="s">
        <v>87</v>
      </c>
      <c r="J74" s="58" t="s">
        <v>87</v>
      </c>
      <c r="K74" s="58" t="s">
        <v>87</v>
      </c>
    </row>
    <row r="75" spans="1:11">
      <c r="A75" s="3">
        <f t="shared" si="2"/>
        <v>2041</v>
      </c>
      <c r="B75" s="15">
        <v>0</v>
      </c>
      <c r="C75" s="15">
        <f ca="1">INDEX('GHG Emissions'!$B$30:$Q$53,MATCH('Annual CBI Impacts of Actions'!$A75,'GHG Emissions'!$A$30:$A$53,0),MATCH('Annual CBI Impacts of Actions'!$B$54,'GHG Emissions'!$B$29:$Q$29,0))</f>
        <v>0</v>
      </c>
      <c r="D75" s="58" t="s">
        <v>87</v>
      </c>
      <c r="E75" s="58" t="s">
        <v>87</v>
      </c>
      <c r="F75" s="58" t="s">
        <v>87</v>
      </c>
      <c r="G75" s="58" t="s">
        <v>87</v>
      </c>
      <c r="H75" s="58" t="s">
        <v>87</v>
      </c>
      <c r="I75" s="58" t="s">
        <v>87</v>
      </c>
      <c r="J75" s="58" t="s">
        <v>87</v>
      </c>
      <c r="K75" s="58" t="s">
        <v>87</v>
      </c>
    </row>
    <row r="76" spans="1:11">
      <c r="A76" s="3">
        <f t="shared" si="2"/>
        <v>2042</v>
      </c>
      <c r="B76" s="15">
        <v>0</v>
      </c>
      <c r="C76" s="15">
        <f ca="1">INDEX('GHG Emissions'!$B$30:$Q$53,MATCH('Annual CBI Impacts of Actions'!$A76,'GHG Emissions'!$A$30:$A$53,0),MATCH('Annual CBI Impacts of Actions'!$B$54,'GHG Emissions'!$B$29:$Q$29,0))</f>
        <v>0</v>
      </c>
      <c r="D76" s="58" t="s">
        <v>87</v>
      </c>
      <c r="E76" s="58" t="s">
        <v>87</v>
      </c>
      <c r="F76" s="58" t="s">
        <v>87</v>
      </c>
      <c r="G76" s="58" t="s">
        <v>87</v>
      </c>
      <c r="H76" s="58" t="s">
        <v>87</v>
      </c>
      <c r="I76" s="58" t="s">
        <v>87</v>
      </c>
      <c r="J76" s="58" t="s">
        <v>87</v>
      </c>
      <c r="K76" s="58" t="s">
        <v>87</v>
      </c>
    </row>
    <row r="77" spans="1:11">
      <c r="B77" s="26"/>
    </row>
    <row r="78" spans="1:11">
      <c r="A78" s="3">
        <f>A54+1</f>
        <v>4</v>
      </c>
      <c r="B78" s="3" t="str">
        <f ca="1">OFFSET(Portfolios!$B$8,A78,0)</f>
        <v>2023 IRP Preferred Portfolio (May) 2020 Protocol</v>
      </c>
    </row>
    <row r="79" spans="1:11">
      <c r="B79" s="53" t="s">
        <v>101</v>
      </c>
      <c r="C79" s="59" t="s">
        <v>102</v>
      </c>
      <c r="D79" s="53" t="s">
        <v>103</v>
      </c>
      <c r="E79" s="53" t="s">
        <v>104</v>
      </c>
      <c r="F79" s="53" t="s">
        <v>105</v>
      </c>
      <c r="G79" s="53" t="s">
        <v>106</v>
      </c>
      <c r="H79" s="53" t="s">
        <v>107</v>
      </c>
      <c r="I79" s="53" t="s">
        <v>108</v>
      </c>
      <c r="J79" s="53" t="s">
        <v>109</v>
      </c>
      <c r="K79" s="53" t="s">
        <v>110</v>
      </c>
    </row>
    <row r="80" spans="1:11">
      <c r="A80" s="51" t="s">
        <v>5</v>
      </c>
      <c r="B80" s="53" t="s">
        <v>111</v>
      </c>
      <c r="C80" s="53" t="s">
        <v>114</v>
      </c>
      <c r="D80" s="53" t="s">
        <v>113</v>
      </c>
      <c r="E80" s="53" t="s">
        <v>113</v>
      </c>
      <c r="F80" s="53" t="s">
        <v>113</v>
      </c>
      <c r="G80" s="53" t="s">
        <v>113</v>
      </c>
      <c r="H80" s="53" t="s">
        <v>113</v>
      </c>
      <c r="I80" s="53" t="s">
        <v>113</v>
      </c>
      <c r="J80" s="53" t="s">
        <v>113</v>
      </c>
      <c r="K80" s="53" t="s">
        <v>113</v>
      </c>
    </row>
    <row r="81" spans="1:11">
      <c r="A81" s="3">
        <v>2023</v>
      </c>
      <c r="B81" s="20">
        <v>3870.603291058284</v>
      </c>
      <c r="C81" s="15">
        <f ca="1">INDEX('GHG Emissions'!$B$30:$Q$53,MATCH('Annual CBI Impacts of Actions'!$A81,'GHG Emissions'!$A$30:$A$53,0),MATCH('Annual CBI Impacts of Actions'!$B$78,'GHG Emissions'!$B$29:$Q$29,0))</f>
        <v>10885535.808761204</v>
      </c>
      <c r="D81" s="58" t="s">
        <v>87</v>
      </c>
      <c r="E81" s="58" t="s">
        <v>87</v>
      </c>
      <c r="F81" s="58" t="s">
        <v>87</v>
      </c>
      <c r="G81" s="58" t="s">
        <v>87</v>
      </c>
      <c r="H81" s="58" t="s">
        <v>87</v>
      </c>
      <c r="I81" s="58" t="s">
        <v>87</v>
      </c>
      <c r="J81" s="58" t="s">
        <v>87</v>
      </c>
      <c r="K81" s="58" t="s">
        <v>87</v>
      </c>
    </row>
    <row r="82" spans="1:11">
      <c r="A82" s="3">
        <f>A81+1</f>
        <v>2024</v>
      </c>
      <c r="B82" s="20">
        <v>17977.347139209869</v>
      </c>
      <c r="C82" s="15">
        <f ca="1">INDEX('GHG Emissions'!$B$30:$Q$53,MATCH('Annual CBI Impacts of Actions'!$A82,'GHG Emissions'!$A$30:$A$53,0),MATCH('Annual CBI Impacts of Actions'!$B$78,'GHG Emissions'!$B$29:$Q$29,0))</f>
        <v>10206482.842852753</v>
      </c>
      <c r="D82" s="58" t="s">
        <v>87</v>
      </c>
      <c r="E82" s="58" t="s">
        <v>87</v>
      </c>
      <c r="F82" s="58" t="s">
        <v>87</v>
      </c>
      <c r="G82" s="58" t="s">
        <v>87</v>
      </c>
      <c r="H82" s="58" t="s">
        <v>87</v>
      </c>
      <c r="I82" s="58" t="s">
        <v>87</v>
      </c>
      <c r="J82" s="58" t="s">
        <v>87</v>
      </c>
      <c r="K82" s="58" t="s">
        <v>87</v>
      </c>
    </row>
    <row r="83" spans="1:11">
      <c r="A83" s="3">
        <f t="shared" ref="A83:A100" si="3">A82+1</f>
        <v>2025</v>
      </c>
      <c r="B83" s="15">
        <v>0</v>
      </c>
      <c r="C83" s="15">
        <f ca="1">INDEX('GHG Emissions'!$B$30:$Q$53,MATCH('Annual CBI Impacts of Actions'!$A83,'GHG Emissions'!$A$30:$A$53,0),MATCH('Annual CBI Impacts of Actions'!$B$78,'GHG Emissions'!$B$29:$Q$29,0))</f>
        <v>8350711.9835970961</v>
      </c>
      <c r="D83" s="58" t="s">
        <v>87</v>
      </c>
      <c r="E83" s="58" t="s">
        <v>87</v>
      </c>
      <c r="F83" s="58" t="s">
        <v>87</v>
      </c>
      <c r="G83" s="58" t="s">
        <v>87</v>
      </c>
      <c r="H83" s="58" t="s">
        <v>87</v>
      </c>
      <c r="I83" s="58" t="s">
        <v>87</v>
      </c>
      <c r="J83" s="58" t="s">
        <v>87</v>
      </c>
      <c r="K83" s="58" t="s">
        <v>87</v>
      </c>
    </row>
    <row r="84" spans="1:11">
      <c r="A84" s="3">
        <f t="shared" si="3"/>
        <v>2026</v>
      </c>
      <c r="B84" s="15">
        <v>0</v>
      </c>
      <c r="C84" s="15">
        <f ca="1">INDEX('GHG Emissions'!$B$30:$Q$53,MATCH('Annual CBI Impacts of Actions'!$A84,'GHG Emissions'!$A$30:$A$53,0),MATCH('Annual CBI Impacts of Actions'!$B$78,'GHG Emissions'!$B$29:$Q$29,0))</f>
        <v>5533529.5323730502</v>
      </c>
      <c r="D84" s="58" t="s">
        <v>87</v>
      </c>
      <c r="E84" s="58" t="s">
        <v>87</v>
      </c>
      <c r="F84" s="58" t="s">
        <v>87</v>
      </c>
      <c r="G84" s="58" t="s">
        <v>87</v>
      </c>
      <c r="H84" s="58" t="s">
        <v>87</v>
      </c>
      <c r="I84" s="58" t="s">
        <v>87</v>
      </c>
      <c r="J84" s="58" t="s">
        <v>87</v>
      </c>
      <c r="K84" s="58" t="s">
        <v>87</v>
      </c>
    </row>
    <row r="85" spans="1:11">
      <c r="A85" s="3">
        <f t="shared" si="3"/>
        <v>2027</v>
      </c>
      <c r="B85" s="15">
        <v>0</v>
      </c>
      <c r="C85" s="15">
        <f ca="1">INDEX('GHG Emissions'!$B$30:$Q$53,MATCH('Annual CBI Impacts of Actions'!$A85,'GHG Emissions'!$A$30:$A$53,0),MATCH('Annual CBI Impacts of Actions'!$B$78,'GHG Emissions'!$B$29:$Q$29,0))</f>
        <v>6181776.8712172573</v>
      </c>
      <c r="D85" s="58" t="s">
        <v>87</v>
      </c>
      <c r="E85" s="58" t="s">
        <v>87</v>
      </c>
      <c r="F85" s="58" t="s">
        <v>87</v>
      </c>
      <c r="G85" s="58" t="s">
        <v>87</v>
      </c>
      <c r="H85" s="58" t="s">
        <v>87</v>
      </c>
      <c r="I85" s="58" t="s">
        <v>87</v>
      </c>
      <c r="J85" s="58" t="s">
        <v>87</v>
      </c>
      <c r="K85" s="58" t="s">
        <v>87</v>
      </c>
    </row>
    <row r="86" spans="1:11">
      <c r="A86" s="3">
        <f t="shared" si="3"/>
        <v>2028</v>
      </c>
      <c r="B86" s="15">
        <v>0</v>
      </c>
      <c r="C86" s="15">
        <f ca="1">INDEX('GHG Emissions'!$B$30:$Q$53,MATCH('Annual CBI Impacts of Actions'!$A86,'GHG Emissions'!$A$30:$A$53,0),MATCH('Annual CBI Impacts of Actions'!$B$78,'GHG Emissions'!$B$29:$Q$29,0))</f>
        <v>6112207.1450422239</v>
      </c>
      <c r="D86" s="58" t="s">
        <v>87</v>
      </c>
      <c r="E86" s="58" t="s">
        <v>87</v>
      </c>
      <c r="F86" s="58" t="s">
        <v>87</v>
      </c>
      <c r="G86" s="58" t="s">
        <v>87</v>
      </c>
      <c r="H86" s="58" t="s">
        <v>87</v>
      </c>
      <c r="I86" s="58" t="s">
        <v>87</v>
      </c>
      <c r="J86" s="58" t="s">
        <v>87</v>
      </c>
      <c r="K86" s="58" t="s">
        <v>87</v>
      </c>
    </row>
    <row r="87" spans="1:11">
      <c r="A87" s="3">
        <f t="shared" si="3"/>
        <v>2029</v>
      </c>
      <c r="B87" s="15">
        <v>0</v>
      </c>
      <c r="C87" s="15">
        <f ca="1">INDEX('GHG Emissions'!$B$30:$Q$53,MATCH('Annual CBI Impacts of Actions'!$A87,'GHG Emissions'!$A$30:$A$53,0),MATCH('Annual CBI Impacts of Actions'!$B$78,'GHG Emissions'!$B$29:$Q$29,0))</f>
        <v>3930518.6867024815</v>
      </c>
      <c r="D87" s="58" t="s">
        <v>87</v>
      </c>
      <c r="E87" s="58" t="s">
        <v>87</v>
      </c>
      <c r="F87" s="58" t="s">
        <v>87</v>
      </c>
      <c r="G87" s="58" t="s">
        <v>87</v>
      </c>
      <c r="H87" s="58" t="s">
        <v>87</v>
      </c>
      <c r="I87" s="58" t="s">
        <v>87</v>
      </c>
      <c r="J87" s="58" t="s">
        <v>87</v>
      </c>
      <c r="K87" s="58" t="s">
        <v>87</v>
      </c>
    </row>
    <row r="88" spans="1:11">
      <c r="A88" s="3">
        <f t="shared" si="3"/>
        <v>2030</v>
      </c>
      <c r="B88" s="15">
        <v>0</v>
      </c>
      <c r="C88" s="15">
        <f ca="1">INDEX('GHG Emissions'!$B$30:$Q$53,MATCH('Annual CBI Impacts of Actions'!$A88,'GHG Emissions'!$A$30:$A$53,0),MATCH('Annual CBI Impacts of Actions'!$B$78,'GHG Emissions'!$B$29:$Q$29,0))</f>
        <v>2396317.6009803326</v>
      </c>
      <c r="D88" s="58" t="s">
        <v>87</v>
      </c>
      <c r="E88" s="58" t="s">
        <v>87</v>
      </c>
      <c r="F88" s="58" t="s">
        <v>87</v>
      </c>
      <c r="G88" s="58" t="s">
        <v>87</v>
      </c>
      <c r="H88" s="58" t="s">
        <v>87</v>
      </c>
      <c r="I88" s="58" t="s">
        <v>87</v>
      </c>
      <c r="J88" s="58" t="s">
        <v>87</v>
      </c>
      <c r="K88" s="58" t="s">
        <v>87</v>
      </c>
    </row>
    <row r="89" spans="1:11">
      <c r="A89" s="3">
        <f t="shared" si="3"/>
        <v>2031</v>
      </c>
      <c r="B89" s="15">
        <v>0</v>
      </c>
      <c r="C89" s="15">
        <f ca="1">INDEX('GHG Emissions'!$B$30:$Q$53,MATCH('Annual CBI Impacts of Actions'!$A89,'GHG Emissions'!$A$30:$A$53,0),MATCH('Annual CBI Impacts of Actions'!$B$78,'GHG Emissions'!$B$29:$Q$29,0))</f>
        <v>2551334.2147884569</v>
      </c>
      <c r="D89" s="58" t="s">
        <v>87</v>
      </c>
      <c r="E89" s="58" t="s">
        <v>87</v>
      </c>
      <c r="F89" s="58" t="s">
        <v>87</v>
      </c>
      <c r="G89" s="58" t="s">
        <v>87</v>
      </c>
      <c r="H89" s="58" t="s">
        <v>87</v>
      </c>
      <c r="I89" s="58" t="s">
        <v>87</v>
      </c>
      <c r="J89" s="58" t="s">
        <v>87</v>
      </c>
      <c r="K89" s="58" t="s">
        <v>87</v>
      </c>
    </row>
    <row r="90" spans="1:11">
      <c r="A90" s="3">
        <f t="shared" si="3"/>
        <v>2032</v>
      </c>
      <c r="B90" s="15">
        <v>0</v>
      </c>
      <c r="C90" s="15">
        <f ca="1">INDEX('GHG Emissions'!$B$30:$Q$53,MATCH('Annual CBI Impacts of Actions'!$A90,'GHG Emissions'!$A$30:$A$53,0),MATCH('Annual CBI Impacts of Actions'!$B$78,'GHG Emissions'!$B$29:$Q$29,0))</f>
        <v>1443126.0380077311</v>
      </c>
      <c r="D90" s="58" t="s">
        <v>87</v>
      </c>
      <c r="E90" s="58" t="s">
        <v>87</v>
      </c>
      <c r="F90" s="58" t="s">
        <v>87</v>
      </c>
      <c r="G90" s="58" t="s">
        <v>87</v>
      </c>
      <c r="H90" s="58" t="s">
        <v>87</v>
      </c>
      <c r="I90" s="58" t="s">
        <v>87</v>
      </c>
      <c r="J90" s="58" t="s">
        <v>87</v>
      </c>
      <c r="K90" s="58" t="s">
        <v>87</v>
      </c>
    </row>
    <row r="91" spans="1:11">
      <c r="A91" s="3">
        <f t="shared" si="3"/>
        <v>2033</v>
      </c>
      <c r="B91" s="15">
        <v>0</v>
      </c>
      <c r="C91" s="15">
        <f ca="1">INDEX('GHG Emissions'!$B$30:$Q$53,MATCH('Annual CBI Impacts of Actions'!$A91,'GHG Emissions'!$A$30:$A$53,0),MATCH('Annual CBI Impacts of Actions'!$B$78,'GHG Emissions'!$B$29:$Q$29,0))</f>
        <v>1176723.1734856768</v>
      </c>
      <c r="D91" s="58" t="s">
        <v>87</v>
      </c>
      <c r="E91" s="58" t="s">
        <v>87</v>
      </c>
      <c r="F91" s="58" t="s">
        <v>87</v>
      </c>
      <c r="G91" s="58" t="s">
        <v>87</v>
      </c>
      <c r="H91" s="58" t="s">
        <v>87</v>
      </c>
      <c r="I91" s="58" t="s">
        <v>87</v>
      </c>
      <c r="J91" s="58" t="s">
        <v>87</v>
      </c>
      <c r="K91" s="58" t="s">
        <v>87</v>
      </c>
    </row>
    <row r="92" spans="1:11">
      <c r="A92" s="3">
        <f t="shared" si="3"/>
        <v>2034</v>
      </c>
      <c r="B92" s="15">
        <v>0</v>
      </c>
      <c r="C92" s="15">
        <f ca="1">INDEX('GHG Emissions'!$B$30:$Q$53,MATCH('Annual CBI Impacts of Actions'!$A92,'GHG Emissions'!$A$30:$A$53,0),MATCH('Annual CBI Impacts of Actions'!$B$78,'GHG Emissions'!$B$29:$Q$29,0))</f>
        <v>1095549.084597473</v>
      </c>
      <c r="D92" s="58" t="s">
        <v>87</v>
      </c>
      <c r="E92" s="58" t="s">
        <v>87</v>
      </c>
      <c r="F92" s="58" t="s">
        <v>87</v>
      </c>
      <c r="G92" s="58" t="s">
        <v>87</v>
      </c>
      <c r="H92" s="58" t="s">
        <v>87</v>
      </c>
      <c r="I92" s="58" t="s">
        <v>87</v>
      </c>
      <c r="J92" s="58" t="s">
        <v>87</v>
      </c>
      <c r="K92" s="58" t="s">
        <v>87</v>
      </c>
    </row>
    <row r="93" spans="1:11">
      <c r="A93" s="3">
        <f t="shared" si="3"/>
        <v>2035</v>
      </c>
      <c r="B93" s="15">
        <v>0</v>
      </c>
      <c r="C93" s="15">
        <f ca="1">INDEX('GHG Emissions'!$B$30:$Q$53,MATCH('Annual CBI Impacts of Actions'!$A93,'GHG Emissions'!$A$30:$A$53,0),MATCH('Annual CBI Impacts of Actions'!$B$78,'GHG Emissions'!$B$29:$Q$29,0))</f>
        <v>1069782.4563765321</v>
      </c>
      <c r="D93" s="58" t="s">
        <v>87</v>
      </c>
      <c r="E93" s="58" t="s">
        <v>87</v>
      </c>
      <c r="F93" s="58" t="s">
        <v>87</v>
      </c>
      <c r="G93" s="58" t="s">
        <v>87</v>
      </c>
      <c r="H93" s="58" t="s">
        <v>87</v>
      </c>
      <c r="I93" s="58" t="s">
        <v>87</v>
      </c>
      <c r="J93" s="58" t="s">
        <v>87</v>
      </c>
      <c r="K93" s="58" t="s">
        <v>87</v>
      </c>
    </row>
    <row r="94" spans="1:11">
      <c r="A94" s="3">
        <f t="shared" si="3"/>
        <v>2036</v>
      </c>
      <c r="B94" s="15">
        <v>0</v>
      </c>
      <c r="C94" s="15">
        <f ca="1">INDEX('GHG Emissions'!$B$30:$Q$53,MATCH('Annual CBI Impacts of Actions'!$A94,'GHG Emissions'!$A$30:$A$53,0),MATCH('Annual CBI Impacts of Actions'!$B$78,'GHG Emissions'!$B$29:$Q$29,0))</f>
        <v>1097879.8547329539</v>
      </c>
      <c r="D94" s="58" t="s">
        <v>87</v>
      </c>
      <c r="E94" s="58" t="s">
        <v>87</v>
      </c>
      <c r="F94" s="58" t="s">
        <v>87</v>
      </c>
      <c r="G94" s="58" t="s">
        <v>87</v>
      </c>
      <c r="H94" s="58" t="s">
        <v>87</v>
      </c>
      <c r="I94" s="58" t="s">
        <v>87</v>
      </c>
      <c r="J94" s="58" t="s">
        <v>87</v>
      </c>
      <c r="K94" s="58" t="s">
        <v>87</v>
      </c>
    </row>
    <row r="95" spans="1:11">
      <c r="A95" s="3">
        <f t="shared" si="3"/>
        <v>2037</v>
      </c>
      <c r="B95" s="15">
        <v>0</v>
      </c>
      <c r="C95" s="15">
        <f ca="1">INDEX('GHG Emissions'!$B$30:$Q$53,MATCH('Annual CBI Impacts of Actions'!$A95,'GHG Emissions'!$A$30:$A$53,0),MATCH('Annual CBI Impacts of Actions'!$B$78,'GHG Emissions'!$B$29:$Q$29,0))</f>
        <v>956220.60986246378</v>
      </c>
      <c r="D95" s="58" t="s">
        <v>87</v>
      </c>
      <c r="E95" s="58" t="s">
        <v>87</v>
      </c>
      <c r="F95" s="58" t="s">
        <v>87</v>
      </c>
      <c r="G95" s="58" t="s">
        <v>87</v>
      </c>
      <c r="H95" s="58" t="s">
        <v>87</v>
      </c>
      <c r="I95" s="58" t="s">
        <v>87</v>
      </c>
      <c r="J95" s="58" t="s">
        <v>87</v>
      </c>
      <c r="K95" s="58" t="s">
        <v>87</v>
      </c>
    </row>
    <row r="96" spans="1:11">
      <c r="A96" s="3">
        <f t="shared" si="3"/>
        <v>2038</v>
      </c>
      <c r="B96" s="15">
        <v>320.16375928752905</v>
      </c>
      <c r="C96" s="15">
        <f ca="1">INDEX('GHG Emissions'!$B$30:$Q$53,MATCH('Annual CBI Impacts of Actions'!$A96,'GHG Emissions'!$A$30:$A$53,0),MATCH('Annual CBI Impacts of Actions'!$B$78,'GHG Emissions'!$B$29:$Q$29,0))</f>
        <v>844104.36915749544</v>
      </c>
      <c r="D96" s="58" t="s">
        <v>87</v>
      </c>
      <c r="E96" s="58" t="s">
        <v>87</v>
      </c>
      <c r="F96" s="58" t="s">
        <v>87</v>
      </c>
      <c r="G96" s="58" t="s">
        <v>87</v>
      </c>
      <c r="H96" s="58" t="s">
        <v>87</v>
      </c>
      <c r="I96" s="58" t="s">
        <v>87</v>
      </c>
      <c r="J96" s="58" t="s">
        <v>87</v>
      </c>
      <c r="K96" s="58" t="s">
        <v>87</v>
      </c>
    </row>
    <row r="97" spans="1:11">
      <c r="A97" s="3">
        <f t="shared" si="3"/>
        <v>2039</v>
      </c>
      <c r="B97" s="15">
        <v>0</v>
      </c>
      <c r="C97" s="15">
        <f ca="1">INDEX('GHG Emissions'!$B$30:$Q$53,MATCH('Annual CBI Impacts of Actions'!$A97,'GHG Emissions'!$A$30:$A$53,0),MATCH('Annual CBI Impacts of Actions'!$B$78,'GHG Emissions'!$B$29:$Q$29,0))</f>
        <v>856975.68406295753</v>
      </c>
      <c r="D97" s="58" t="s">
        <v>87</v>
      </c>
      <c r="E97" s="58" t="s">
        <v>87</v>
      </c>
      <c r="F97" s="58" t="s">
        <v>87</v>
      </c>
      <c r="G97" s="58" t="s">
        <v>87</v>
      </c>
      <c r="H97" s="58" t="s">
        <v>87</v>
      </c>
      <c r="I97" s="58" t="s">
        <v>87</v>
      </c>
      <c r="J97" s="58" t="s">
        <v>87</v>
      </c>
      <c r="K97" s="58" t="s">
        <v>87</v>
      </c>
    </row>
    <row r="98" spans="1:11">
      <c r="A98" s="3">
        <f t="shared" si="3"/>
        <v>2040</v>
      </c>
      <c r="B98" s="15">
        <v>0</v>
      </c>
      <c r="C98" s="15">
        <f ca="1">INDEX('GHG Emissions'!$B$30:$Q$53,MATCH('Annual CBI Impacts of Actions'!$A98,'GHG Emissions'!$A$30:$A$53,0),MATCH('Annual CBI Impacts of Actions'!$B$78,'GHG Emissions'!$B$29:$Q$29,0))</f>
        <v>0</v>
      </c>
      <c r="D98" s="58" t="s">
        <v>87</v>
      </c>
      <c r="E98" s="58" t="s">
        <v>87</v>
      </c>
      <c r="F98" s="58" t="s">
        <v>87</v>
      </c>
      <c r="G98" s="58" t="s">
        <v>87</v>
      </c>
      <c r="H98" s="58" t="s">
        <v>87</v>
      </c>
      <c r="I98" s="58" t="s">
        <v>87</v>
      </c>
      <c r="J98" s="58" t="s">
        <v>87</v>
      </c>
      <c r="K98" s="58" t="s">
        <v>87</v>
      </c>
    </row>
    <row r="99" spans="1:11">
      <c r="A99" s="3">
        <f t="shared" si="3"/>
        <v>2041</v>
      </c>
      <c r="B99" s="15">
        <v>361.62811639664392</v>
      </c>
      <c r="C99" s="15">
        <f ca="1">INDEX('GHG Emissions'!$B$30:$Q$53,MATCH('Annual CBI Impacts of Actions'!$A99,'GHG Emissions'!$A$30:$A$53,0),MATCH('Annual CBI Impacts of Actions'!$B$78,'GHG Emissions'!$B$29:$Q$29,0))</f>
        <v>0</v>
      </c>
      <c r="D99" s="58" t="s">
        <v>87</v>
      </c>
      <c r="E99" s="58" t="s">
        <v>87</v>
      </c>
      <c r="F99" s="58" t="s">
        <v>87</v>
      </c>
      <c r="G99" s="58" t="s">
        <v>87</v>
      </c>
      <c r="H99" s="58" t="s">
        <v>87</v>
      </c>
      <c r="I99" s="58" t="s">
        <v>87</v>
      </c>
      <c r="J99" s="58" t="s">
        <v>87</v>
      </c>
      <c r="K99" s="58" t="s">
        <v>87</v>
      </c>
    </row>
    <row r="100" spans="1:11">
      <c r="A100" s="3">
        <f t="shared" si="3"/>
        <v>2042</v>
      </c>
      <c r="B100" s="15">
        <v>0</v>
      </c>
      <c r="C100" s="15">
        <f ca="1">INDEX('GHG Emissions'!$B$30:$Q$53,MATCH('Annual CBI Impacts of Actions'!$A100,'GHG Emissions'!$A$30:$A$53,0),MATCH('Annual CBI Impacts of Actions'!$B$78,'GHG Emissions'!$B$29:$Q$29,0))</f>
        <v>0</v>
      </c>
      <c r="D100" s="58" t="s">
        <v>87</v>
      </c>
      <c r="E100" s="58" t="s">
        <v>87</v>
      </c>
      <c r="F100" s="58" t="s">
        <v>87</v>
      </c>
      <c r="G100" s="58" t="s">
        <v>87</v>
      </c>
      <c r="H100" s="58" t="s">
        <v>87</v>
      </c>
      <c r="I100" s="58" t="s">
        <v>87</v>
      </c>
      <c r="J100" s="58" t="s">
        <v>87</v>
      </c>
      <c r="K100" s="58" t="s">
        <v>87</v>
      </c>
    </row>
    <row r="101" spans="1:11">
      <c r="B101" s="26"/>
    </row>
    <row r="102" spans="1:11">
      <c r="A102" s="3">
        <f>A78+1</f>
        <v>5</v>
      </c>
      <c r="B102" s="3" t="str">
        <f ca="1">OFFSET(Portfolios!$B$8,A102,0)</f>
        <v>CBRE Scenario-Pathway 1</v>
      </c>
    </row>
    <row r="103" spans="1:11">
      <c r="B103" s="53" t="s">
        <v>101</v>
      </c>
      <c r="C103" s="59" t="s">
        <v>102</v>
      </c>
      <c r="D103" s="53" t="s">
        <v>103</v>
      </c>
      <c r="E103" s="53" t="s">
        <v>104</v>
      </c>
      <c r="F103" s="53" t="s">
        <v>105</v>
      </c>
      <c r="G103" s="53" t="s">
        <v>106</v>
      </c>
      <c r="H103" s="53" t="s">
        <v>107</v>
      </c>
      <c r="I103" s="53" t="s">
        <v>108</v>
      </c>
      <c r="J103" s="53" t="s">
        <v>109</v>
      </c>
      <c r="K103" s="53" t="s">
        <v>110</v>
      </c>
    </row>
    <row r="104" spans="1:11">
      <c r="A104" s="51" t="s">
        <v>5</v>
      </c>
      <c r="B104" s="53" t="s">
        <v>111</v>
      </c>
      <c r="C104" s="53" t="s">
        <v>114</v>
      </c>
      <c r="D104" s="53" t="s">
        <v>113</v>
      </c>
      <c r="E104" s="53" t="s">
        <v>113</v>
      </c>
      <c r="F104" s="53" t="s">
        <v>113</v>
      </c>
      <c r="G104" s="53" t="s">
        <v>113</v>
      </c>
      <c r="H104" s="53" t="s">
        <v>113</v>
      </c>
      <c r="I104" s="53" t="s">
        <v>113</v>
      </c>
      <c r="J104" s="53" t="s">
        <v>113</v>
      </c>
      <c r="K104" s="53" t="s">
        <v>113</v>
      </c>
    </row>
    <row r="105" spans="1:11">
      <c r="A105" s="3">
        <v>2023</v>
      </c>
      <c r="B105" s="20">
        <v>3870.603291058284</v>
      </c>
      <c r="C105" s="15">
        <f ca="1">INDEX('GHG Emissions'!$B$30:$Q$53,MATCH('Annual CBI Impacts of Actions'!$A105,'GHG Emissions'!$A$30:$A$53,0),MATCH('Annual CBI Impacts of Actions'!$B$102,'GHG Emissions'!$B$29:$Q$29,0))</f>
        <v>10825997.164115183</v>
      </c>
      <c r="D105" s="58" t="s">
        <v>87</v>
      </c>
      <c r="E105" s="58" t="s">
        <v>87</v>
      </c>
      <c r="F105" s="58" t="s">
        <v>87</v>
      </c>
      <c r="G105" s="58" t="s">
        <v>87</v>
      </c>
      <c r="H105" s="58" t="s">
        <v>87</v>
      </c>
      <c r="I105" s="58" t="s">
        <v>87</v>
      </c>
      <c r="J105" s="58" t="s">
        <v>87</v>
      </c>
      <c r="K105" s="58" t="s">
        <v>87</v>
      </c>
    </row>
    <row r="106" spans="1:11">
      <c r="A106" s="3">
        <f>A105+1</f>
        <v>2024</v>
      </c>
      <c r="B106" s="20">
        <v>17977.342689487377</v>
      </c>
      <c r="C106" s="15">
        <f ca="1">INDEX('GHG Emissions'!$B$30:$Q$53,MATCH('Annual CBI Impacts of Actions'!$A106,'GHG Emissions'!$A$30:$A$53,0),MATCH('Annual CBI Impacts of Actions'!$B$102,'GHG Emissions'!$B$29:$Q$29,0))</f>
        <v>10135207.791838497</v>
      </c>
      <c r="D106" s="58" t="s">
        <v>87</v>
      </c>
      <c r="E106" s="58" t="s">
        <v>87</v>
      </c>
      <c r="F106" s="58" t="s">
        <v>87</v>
      </c>
      <c r="G106" s="58" t="s">
        <v>87</v>
      </c>
      <c r="H106" s="58" t="s">
        <v>87</v>
      </c>
      <c r="I106" s="58" t="s">
        <v>87</v>
      </c>
      <c r="J106" s="58" t="s">
        <v>87</v>
      </c>
      <c r="K106" s="58" t="s">
        <v>87</v>
      </c>
    </row>
    <row r="107" spans="1:11">
      <c r="A107" s="3">
        <f t="shared" ref="A107:A124" si="4">A106+1</f>
        <v>2025</v>
      </c>
      <c r="B107" s="15">
        <v>0</v>
      </c>
      <c r="C107" s="15">
        <f ca="1">INDEX('GHG Emissions'!$B$30:$Q$53,MATCH('Annual CBI Impacts of Actions'!$A107,'GHG Emissions'!$A$30:$A$53,0),MATCH('Annual CBI Impacts of Actions'!$B$102,'GHG Emissions'!$B$29:$Q$29,0))</f>
        <v>8275306.6956829131</v>
      </c>
      <c r="D107" s="58" t="s">
        <v>87</v>
      </c>
      <c r="E107" s="58" t="s">
        <v>87</v>
      </c>
      <c r="F107" s="58" t="s">
        <v>87</v>
      </c>
      <c r="G107" s="58" t="s">
        <v>87</v>
      </c>
      <c r="H107" s="58" t="s">
        <v>87</v>
      </c>
      <c r="I107" s="58" t="s">
        <v>87</v>
      </c>
      <c r="J107" s="58" t="s">
        <v>87</v>
      </c>
      <c r="K107" s="58" t="s">
        <v>87</v>
      </c>
    </row>
    <row r="108" spans="1:11">
      <c r="A108" s="3">
        <f t="shared" si="4"/>
        <v>2026</v>
      </c>
      <c r="B108" s="15">
        <v>0</v>
      </c>
      <c r="C108" s="15">
        <f ca="1">INDEX('GHG Emissions'!$B$30:$Q$53,MATCH('Annual CBI Impacts of Actions'!$A108,'GHG Emissions'!$A$30:$A$53,0),MATCH('Annual CBI Impacts of Actions'!$B$102,'GHG Emissions'!$B$29:$Q$29,0))</f>
        <v>5466547.1263137748</v>
      </c>
      <c r="D108" s="58" t="s">
        <v>87</v>
      </c>
      <c r="E108" s="58" t="s">
        <v>87</v>
      </c>
      <c r="F108" s="58" t="s">
        <v>87</v>
      </c>
      <c r="G108" s="58" t="s">
        <v>87</v>
      </c>
      <c r="H108" s="58" t="s">
        <v>87</v>
      </c>
      <c r="I108" s="58" t="s">
        <v>87</v>
      </c>
      <c r="J108" s="58" t="s">
        <v>87</v>
      </c>
      <c r="K108" s="58" t="s">
        <v>87</v>
      </c>
    </row>
    <row r="109" spans="1:11">
      <c r="A109" s="3">
        <f t="shared" si="4"/>
        <v>2027</v>
      </c>
      <c r="B109" s="15">
        <v>0</v>
      </c>
      <c r="C109" s="15">
        <f ca="1">INDEX('GHG Emissions'!$B$30:$Q$53,MATCH('Annual CBI Impacts of Actions'!$A109,'GHG Emissions'!$A$30:$A$53,0),MATCH('Annual CBI Impacts of Actions'!$B$102,'GHG Emissions'!$B$29:$Q$29,0))</f>
        <v>6109605.8578894269</v>
      </c>
      <c r="D109" s="58" t="s">
        <v>87</v>
      </c>
      <c r="E109" s="58" t="s">
        <v>87</v>
      </c>
      <c r="F109" s="58" t="s">
        <v>87</v>
      </c>
      <c r="G109" s="58" t="s">
        <v>87</v>
      </c>
      <c r="H109" s="58" t="s">
        <v>87</v>
      </c>
      <c r="I109" s="58" t="s">
        <v>87</v>
      </c>
      <c r="J109" s="58" t="s">
        <v>87</v>
      </c>
      <c r="K109" s="58" t="s">
        <v>87</v>
      </c>
    </row>
    <row r="110" spans="1:11">
      <c r="A110" s="3">
        <f t="shared" si="4"/>
        <v>2028</v>
      </c>
      <c r="B110" s="15">
        <v>0</v>
      </c>
      <c r="C110" s="15">
        <f ca="1">INDEX('GHG Emissions'!$B$30:$Q$53,MATCH('Annual CBI Impacts of Actions'!$A110,'GHG Emissions'!$A$30:$A$53,0),MATCH('Annual CBI Impacts of Actions'!$B$102,'GHG Emissions'!$B$29:$Q$29,0))</f>
        <v>5966956.8496441068</v>
      </c>
      <c r="D110" s="58" t="s">
        <v>87</v>
      </c>
      <c r="E110" s="58" t="s">
        <v>87</v>
      </c>
      <c r="F110" s="58" t="s">
        <v>87</v>
      </c>
      <c r="G110" s="58" t="s">
        <v>87</v>
      </c>
      <c r="H110" s="58" t="s">
        <v>87</v>
      </c>
      <c r="I110" s="58" t="s">
        <v>87</v>
      </c>
      <c r="J110" s="58" t="s">
        <v>87</v>
      </c>
      <c r="K110" s="58" t="s">
        <v>87</v>
      </c>
    </row>
    <row r="111" spans="1:11">
      <c r="A111" s="3">
        <f t="shared" si="4"/>
        <v>2029</v>
      </c>
      <c r="B111" s="15">
        <v>1.8055609158138157</v>
      </c>
      <c r="C111" s="15">
        <f ca="1">INDEX('GHG Emissions'!$B$30:$Q$53,MATCH('Annual CBI Impacts of Actions'!$A111,'GHG Emissions'!$A$30:$A$53,0),MATCH('Annual CBI Impacts of Actions'!$B$102,'GHG Emissions'!$B$29:$Q$29,0))</f>
        <v>3849222.0742658461</v>
      </c>
      <c r="D111" s="58" t="s">
        <v>87</v>
      </c>
      <c r="E111" s="58" t="s">
        <v>87</v>
      </c>
      <c r="F111" s="58" t="s">
        <v>87</v>
      </c>
      <c r="G111" s="58" t="s">
        <v>87</v>
      </c>
      <c r="H111" s="58" t="s">
        <v>87</v>
      </c>
      <c r="I111" s="58" t="s">
        <v>87</v>
      </c>
      <c r="J111" s="58" t="s">
        <v>87</v>
      </c>
      <c r="K111" s="58" t="s">
        <v>87</v>
      </c>
    </row>
    <row r="112" spans="1:11">
      <c r="A112" s="3">
        <f t="shared" si="4"/>
        <v>2030</v>
      </c>
      <c r="B112" s="15">
        <v>0</v>
      </c>
      <c r="C112" s="15">
        <f ca="1">INDEX('GHG Emissions'!$B$30:$Q$53,MATCH('Annual CBI Impacts of Actions'!$A112,'GHG Emissions'!$A$30:$A$53,0),MATCH('Annual CBI Impacts of Actions'!$B$102,'GHG Emissions'!$B$29:$Q$29,0))</f>
        <v>1259931.6749523159</v>
      </c>
      <c r="D112" s="58" t="s">
        <v>87</v>
      </c>
      <c r="E112" s="58" t="s">
        <v>87</v>
      </c>
      <c r="F112" s="58" t="s">
        <v>87</v>
      </c>
      <c r="G112" s="58" t="s">
        <v>87</v>
      </c>
      <c r="H112" s="58" t="s">
        <v>87</v>
      </c>
      <c r="I112" s="58" t="s">
        <v>87</v>
      </c>
      <c r="J112" s="58" t="s">
        <v>87</v>
      </c>
      <c r="K112" s="58" t="s">
        <v>87</v>
      </c>
    </row>
    <row r="113" spans="1:11">
      <c r="A113" s="3">
        <f t="shared" si="4"/>
        <v>2031</v>
      </c>
      <c r="B113" s="15">
        <v>0</v>
      </c>
      <c r="C113" s="15">
        <f ca="1">INDEX('GHG Emissions'!$B$30:$Q$53,MATCH('Annual CBI Impacts of Actions'!$A113,'GHG Emissions'!$A$30:$A$53,0),MATCH('Annual CBI Impacts of Actions'!$B$102,'GHG Emissions'!$B$29:$Q$29,0))</f>
        <v>1163187.813931142</v>
      </c>
      <c r="D113" s="58" t="s">
        <v>87</v>
      </c>
      <c r="E113" s="58" t="s">
        <v>87</v>
      </c>
      <c r="F113" s="58" t="s">
        <v>87</v>
      </c>
      <c r="G113" s="58" t="s">
        <v>87</v>
      </c>
      <c r="H113" s="58" t="s">
        <v>87</v>
      </c>
      <c r="I113" s="58" t="s">
        <v>87</v>
      </c>
      <c r="J113" s="58" t="s">
        <v>87</v>
      </c>
      <c r="K113" s="58" t="s">
        <v>87</v>
      </c>
    </row>
    <row r="114" spans="1:11">
      <c r="A114" s="3">
        <f t="shared" si="4"/>
        <v>2032</v>
      </c>
      <c r="B114" s="15">
        <v>0</v>
      </c>
      <c r="C114" s="15">
        <f ca="1">INDEX('GHG Emissions'!$B$30:$Q$53,MATCH('Annual CBI Impacts of Actions'!$A114,'GHG Emissions'!$A$30:$A$53,0),MATCH('Annual CBI Impacts of Actions'!$B$102,'GHG Emissions'!$B$29:$Q$29,0))</f>
        <v>648709.99717543914</v>
      </c>
      <c r="D114" s="58" t="s">
        <v>87</v>
      </c>
      <c r="E114" s="58" t="s">
        <v>87</v>
      </c>
      <c r="F114" s="58" t="s">
        <v>87</v>
      </c>
      <c r="G114" s="58" t="s">
        <v>87</v>
      </c>
      <c r="H114" s="58" t="s">
        <v>87</v>
      </c>
      <c r="I114" s="58" t="s">
        <v>87</v>
      </c>
      <c r="J114" s="58" t="s">
        <v>87</v>
      </c>
      <c r="K114" s="58" t="s">
        <v>87</v>
      </c>
    </row>
    <row r="115" spans="1:11">
      <c r="A115" s="3">
        <f t="shared" si="4"/>
        <v>2033</v>
      </c>
      <c r="B115" s="15">
        <v>0</v>
      </c>
      <c r="C115" s="15">
        <f ca="1">INDEX('GHG Emissions'!$B$30:$Q$53,MATCH('Annual CBI Impacts of Actions'!$A115,'GHG Emissions'!$A$30:$A$53,0),MATCH('Annual CBI Impacts of Actions'!$B$102,'GHG Emissions'!$B$29:$Q$29,0))</f>
        <v>524593.38453475619</v>
      </c>
      <c r="D115" s="58" t="s">
        <v>87</v>
      </c>
      <c r="E115" s="58" t="s">
        <v>87</v>
      </c>
      <c r="F115" s="58" t="s">
        <v>87</v>
      </c>
      <c r="G115" s="58" t="s">
        <v>87</v>
      </c>
      <c r="H115" s="58" t="s">
        <v>87</v>
      </c>
      <c r="I115" s="58" t="s">
        <v>87</v>
      </c>
      <c r="J115" s="58" t="s">
        <v>87</v>
      </c>
      <c r="K115" s="58" t="s">
        <v>87</v>
      </c>
    </row>
    <row r="116" spans="1:11">
      <c r="A116" s="3">
        <f t="shared" si="4"/>
        <v>2034</v>
      </c>
      <c r="B116" s="15">
        <v>0</v>
      </c>
      <c r="C116" s="15">
        <f ca="1">INDEX('GHG Emissions'!$B$30:$Q$53,MATCH('Annual CBI Impacts of Actions'!$A116,'GHG Emissions'!$A$30:$A$53,0),MATCH('Annual CBI Impacts of Actions'!$B$102,'GHG Emissions'!$B$29:$Q$29,0))</f>
        <v>475319.56419552967</v>
      </c>
      <c r="D116" s="58" t="s">
        <v>87</v>
      </c>
      <c r="E116" s="58" t="s">
        <v>87</v>
      </c>
      <c r="F116" s="58" t="s">
        <v>87</v>
      </c>
      <c r="G116" s="58" t="s">
        <v>87</v>
      </c>
      <c r="H116" s="58" t="s">
        <v>87</v>
      </c>
      <c r="I116" s="58" t="s">
        <v>87</v>
      </c>
      <c r="J116" s="58" t="s">
        <v>87</v>
      </c>
      <c r="K116" s="58" t="s">
        <v>87</v>
      </c>
    </row>
    <row r="117" spans="1:11">
      <c r="A117" s="3">
        <f t="shared" si="4"/>
        <v>2035</v>
      </c>
      <c r="B117" s="15">
        <v>0</v>
      </c>
      <c r="C117" s="15">
        <f ca="1">INDEX('GHG Emissions'!$B$30:$Q$53,MATCH('Annual CBI Impacts of Actions'!$A117,'GHG Emissions'!$A$30:$A$53,0),MATCH('Annual CBI Impacts of Actions'!$B$102,'GHG Emissions'!$B$29:$Q$29,0))</f>
        <v>466211.29145538853</v>
      </c>
      <c r="D117" s="58" t="s">
        <v>87</v>
      </c>
      <c r="E117" s="58" t="s">
        <v>87</v>
      </c>
      <c r="F117" s="58" t="s">
        <v>87</v>
      </c>
      <c r="G117" s="58" t="s">
        <v>87</v>
      </c>
      <c r="H117" s="58" t="s">
        <v>87</v>
      </c>
      <c r="I117" s="58" t="s">
        <v>87</v>
      </c>
      <c r="J117" s="58" t="s">
        <v>87</v>
      </c>
      <c r="K117" s="58" t="s">
        <v>87</v>
      </c>
    </row>
    <row r="118" spans="1:11">
      <c r="A118" s="3">
        <f t="shared" si="4"/>
        <v>2036</v>
      </c>
      <c r="B118" s="15">
        <v>0</v>
      </c>
      <c r="C118" s="15">
        <f ca="1">INDEX('GHG Emissions'!$B$30:$Q$53,MATCH('Annual CBI Impacts of Actions'!$A118,'GHG Emissions'!$A$30:$A$53,0),MATCH('Annual CBI Impacts of Actions'!$B$102,'GHG Emissions'!$B$29:$Q$29,0))</f>
        <v>467458.80638536211</v>
      </c>
      <c r="D118" s="58" t="s">
        <v>87</v>
      </c>
      <c r="E118" s="58" t="s">
        <v>87</v>
      </c>
      <c r="F118" s="58" t="s">
        <v>87</v>
      </c>
      <c r="G118" s="58" t="s">
        <v>87</v>
      </c>
      <c r="H118" s="58" t="s">
        <v>87</v>
      </c>
      <c r="I118" s="58" t="s">
        <v>87</v>
      </c>
      <c r="J118" s="58" t="s">
        <v>87</v>
      </c>
      <c r="K118" s="58" t="s">
        <v>87</v>
      </c>
    </row>
    <row r="119" spans="1:11">
      <c r="A119" s="3">
        <f t="shared" si="4"/>
        <v>2037</v>
      </c>
      <c r="B119" s="15">
        <v>0</v>
      </c>
      <c r="C119" s="15">
        <f ca="1">INDEX('GHG Emissions'!$B$30:$Q$53,MATCH('Annual CBI Impacts of Actions'!$A119,'GHG Emissions'!$A$30:$A$53,0),MATCH('Annual CBI Impacts of Actions'!$B$102,'GHG Emissions'!$B$29:$Q$29,0))</f>
        <v>419886.98975077091</v>
      </c>
      <c r="D119" s="58" t="s">
        <v>87</v>
      </c>
      <c r="E119" s="58" t="s">
        <v>87</v>
      </c>
      <c r="F119" s="58" t="s">
        <v>87</v>
      </c>
      <c r="G119" s="58" t="s">
        <v>87</v>
      </c>
      <c r="H119" s="58" t="s">
        <v>87</v>
      </c>
      <c r="I119" s="58" t="s">
        <v>87</v>
      </c>
      <c r="J119" s="58" t="s">
        <v>87</v>
      </c>
      <c r="K119" s="58" t="s">
        <v>87</v>
      </c>
    </row>
    <row r="120" spans="1:11">
      <c r="A120" s="3">
        <f t="shared" si="4"/>
        <v>2038</v>
      </c>
      <c r="B120" s="15">
        <v>0</v>
      </c>
      <c r="C120" s="15">
        <f ca="1">INDEX('GHG Emissions'!$B$30:$Q$53,MATCH('Annual CBI Impacts of Actions'!$A120,'GHG Emissions'!$A$30:$A$53,0),MATCH('Annual CBI Impacts of Actions'!$B$102,'GHG Emissions'!$B$29:$Q$29,0))</f>
        <v>376045.08669367747</v>
      </c>
      <c r="D120" s="58" t="s">
        <v>87</v>
      </c>
      <c r="E120" s="58" t="s">
        <v>87</v>
      </c>
      <c r="F120" s="58" t="s">
        <v>87</v>
      </c>
      <c r="G120" s="58" t="s">
        <v>87</v>
      </c>
      <c r="H120" s="58" t="s">
        <v>87</v>
      </c>
      <c r="I120" s="58" t="s">
        <v>87</v>
      </c>
      <c r="J120" s="58" t="s">
        <v>87</v>
      </c>
      <c r="K120" s="58" t="s">
        <v>87</v>
      </c>
    </row>
    <row r="121" spans="1:11">
      <c r="A121" s="3">
        <f t="shared" si="4"/>
        <v>2039</v>
      </c>
      <c r="B121" s="15">
        <v>0</v>
      </c>
      <c r="C121" s="15">
        <f ca="1">INDEX('GHG Emissions'!$B$30:$Q$53,MATCH('Annual CBI Impacts of Actions'!$A121,'GHG Emissions'!$A$30:$A$53,0),MATCH('Annual CBI Impacts of Actions'!$B$102,'GHG Emissions'!$B$29:$Q$29,0))</f>
        <v>384432.22501783952</v>
      </c>
      <c r="D121" s="58" t="s">
        <v>87</v>
      </c>
      <c r="E121" s="58" t="s">
        <v>87</v>
      </c>
      <c r="F121" s="58" t="s">
        <v>87</v>
      </c>
      <c r="G121" s="58" t="s">
        <v>87</v>
      </c>
      <c r="H121" s="58" t="s">
        <v>87</v>
      </c>
      <c r="I121" s="58" t="s">
        <v>87</v>
      </c>
      <c r="J121" s="58" t="s">
        <v>87</v>
      </c>
      <c r="K121" s="58" t="s">
        <v>87</v>
      </c>
    </row>
    <row r="122" spans="1:11">
      <c r="A122" s="3">
        <f t="shared" si="4"/>
        <v>2040</v>
      </c>
      <c r="B122" s="15">
        <v>0</v>
      </c>
      <c r="C122" s="15">
        <f ca="1">INDEX('GHG Emissions'!$B$30:$Q$53,MATCH('Annual CBI Impacts of Actions'!$A122,'GHG Emissions'!$A$30:$A$53,0),MATCH('Annual CBI Impacts of Actions'!$B$102,'GHG Emissions'!$B$29:$Q$29,0))</f>
        <v>0</v>
      </c>
      <c r="D122" s="58" t="s">
        <v>87</v>
      </c>
      <c r="E122" s="58" t="s">
        <v>87</v>
      </c>
      <c r="F122" s="58" t="s">
        <v>87</v>
      </c>
      <c r="G122" s="58" t="s">
        <v>87</v>
      </c>
      <c r="H122" s="58" t="s">
        <v>87</v>
      </c>
      <c r="I122" s="58" t="s">
        <v>87</v>
      </c>
      <c r="J122" s="58" t="s">
        <v>87</v>
      </c>
      <c r="K122" s="58" t="s">
        <v>87</v>
      </c>
    </row>
    <row r="123" spans="1:11">
      <c r="A123" s="3">
        <f t="shared" si="4"/>
        <v>2041</v>
      </c>
      <c r="B123" s="15">
        <v>0</v>
      </c>
      <c r="C123" s="15">
        <f ca="1">INDEX('GHG Emissions'!$B$30:$Q$53,MATCH('Annual CBI Impacts of Actions'!$A123,'GHG Emissions'!$A$30:$A$53,0),MATCH('Annual CBI Impacts of Actions'!$B$102,'GHG Emissions'!$B$29:$Q$29,0))</f>
        <v>0</v>
      </c>
      <c r="D123" s="58" t="s">
        <v>87</v>
      </c>
      <c r="E123" s="58" t="s">
        <v>87</v>
      </c>
      <c r="F123" s="58" t="s">
        <v>87</v>
      </c>
      <c r="G123" s="58" t="s">
        <v>87</v>
      </c>
      <c r="H123" s="58" t="s">
        <v>87</v>
      </c>
      <c r="I123" s="58" t="s">
        <v>87</v>
      </c>
      <c r="J123" s="58" t="s">
        <v>87</v>
      </c>
      <c r="K123" s="58" t="s">
        <v>87</v>
      </c>
    </row>
    <row r="124" spans="1:11">
      <c r="A124" s="3">
        <f t="shared" si="4"/>
        <v>2042</v>
      </c>
      <c r="B124" s="15">
        <v>0</v>
      </c>
      <c r="C124" s="15">
        <f ca="1">INDEX('GHG Emissions'!$B$30:$Q$53,MATCH('Annual CBI Impacts of Actions'!$A124,'GHG Emissions'!$A$30:$A$53,0),MATCH('Annual CBI Impacts of Actions'!$B$102,'GHG Emissions'!$B$29:$Q$29,0))</f>
        <v>0</v>
      </c>
      <c r="D124" s="58" t="s">
        <v>87</v>
      </c>
      <c r="E124" s="58" t="s">
        <v>87</v>
      </c>
      <c r="F124" s="58" t="s">
        <v>87</v>
      </c>
      <c r="G124" s="58" t="s">
        <v>87</v>
      </c>
      <c r="H124" s="58" t="s">
        <v>87</v>
      </c>
      <c r="I124" s="58" t="s">
        <v>87</v>
      </c>
      <c r="J124" s="58" t="s">
        <v>87</v>
      </c>
      <c r="K124" s="58" t="s">
        <v>87</v>
      </c>
    </row>
    <row r="125" spans="1:11">
      <c r="B125" s="26"/>
    </row>
    <row r="126" spans="1:11">
      <c r="A126" s="3">
        <f>A102+1</f>
        <v>6</v>
      </c>
      <c r="B126" s="3" t="str">
        <f ca="1">OFFSET(Portfolios!$B$8,A126,0)</f>
        <v>CBRE Scenario-Pathway 2</v>
      </c>
    </row>
    <row r="127" spans="1:11">
      <c r="B127" s="53" t="s">
        <v>101</v>
      </c>
      <c r="C127" s="59" t="s">
        <v>102</v>
      </c>
      <c r="D127" s="53" t="s">
        <v>103</v>
      </c>
      <c r="E127" s="53" t="s">
        <v>104</v>
      </c>
      <c r="F127" s="53" t="s">
        <v>105</v>
      </c>
      <c r="G127" s="53" t="s">
        <v>106</v>
      </c>
      <c r="H127" s="53" t="s">
        <v>107</v>
      </c>
      <c r="I127" s="53" t="s">
        <v>108</v>
      </c>
      <c r="J127" s="53" t="s">
        <v>109</v>
      </c>
      <c r="K127" s="53" t="s">
        <v>110</v>
      </c>
    </row>
    <row r="128" spans="1:11">
      <c r="A128" s="51" t="s">
        <v>5</v>
      </c>
      <c r="B128" s="53" t="s">
        <v>111</v>
      </c>
      <c r="C128" s="53" t="s">
        <v>114</v>
      </c>
      <c r="D128" s="53" t="s">
        <v>113</v>
      </c>
      <c r="E128" s="53" t="s">
        <v>113</v>
      </c>
      <c r="F128" s="53" t="s">
        <v>113</v>
      </c>
      <c r="G128" s="53" t="s">
        <v>113</v>
      </c>
      <c r="H128" s="53" t="s">
        <v>113</v>
      </c>
      <c r="I128" s="53" t="s">
        <v>113</v>
      </c>
      <c r="J128" s="53" t="s">
        <v>113</v>
      </c>
      <c r="K128" s="53" t="s">
        <v>113</v>
      </c>
    </row>
    <row r="129" spans="1:11">
      <c r="A129" s="3">
        <v>2023</v>
      </c>
      <c r="B129" s="20">
        <v>3870.603291058284</v>
      </c>
      <c r="C129" s="15">
        <f ca="1">INDEX('GHG Emissions'!$B$30:$Q$53,MATCH('Annual CBI Impacts of Actions'!$A129,'GHG Emissions'!$A$30:$A$53,0),MATCH('Annual CBI Impacts of Actions'!$B$126,'GHG Emissions'!$B$29:$Q$29,0))</f>
        <v>10451566.962849775</v>
      </c>
      <c r="D129" s="58" t="s">
        <v>87</v>
      </c>
      <c r="E129" s="58" t="s">
        <v>87</v>
      </c>
      <c r="F129" s="58" t="s">
        <v>87</v>
      </c>
      <c r="G129" s="58" t="s">
        <v>87</v>
      </c>
      <c r="H129" s="58" t="s">
        <v>87</v>
      </c>
      <c r="I129" s="58" t="s">
        <v>87</v>
      </c>
      <c r="J129" s="58" t="s">
        <v>87</v>
      </c>
      <c r="K129" s="58" t="s">
        <v>87</v>
      </c>
    </row>
    <row r="130" spans="1:11">
      <c r="A130" s="3">
        <f>A129+1</f>
        <v>2024</v>
      </c>
      <c r="B130" s="20">
        <v>17977.342689487377</v>
      </c>
      <c r="C130" s="15">
        <f ca="1">INDEX('GHG Emissions'!$B$30:$Q$53,MATCH('Annual CBI Impacts of Actions'!$A130,'GHG Emissions'!$A$30:$A$53,0),MATCH('Annual CBI Impacts of Actions'!$B$126,'GHG Emissions'!$B$29:$Q$29,0))</f>
        <v>9324372.2693813276</v>
      </c>
      <c r="D130" s="58" t="s">
        <v>87</v>
      </c>
      <c r="E130" s="58" t="s">
        <v>87</v>
      </c>
      <c r="F130" s="58" t="s">
        <v>87</v>
      </c>
      <c r="G130" s="58" t="s">
        <v>87</v>
      </c>
      <c r="H130" s="58" t="s">
        <v>87</v>
      </c>
      <c r="I130" s="58" t="s">
        <v>87</v>
      </c>
      <c r="J130" s="58" t="s">
        <v>87</v>
      </c>
      <c r="K130" s="58" t="s">
        <v>87</v>
      </c>
    </row>
    <row r="131" spans="1:11">
      <c r="A131" s="3">
        <f t="shared" ref="A131:A148" si="5">A130+1</f>
        <v>2025</v>
      </c>
      <c r="B131" s="15">
        <v>0</v>
      </c>
      <c r="C131" s="15">
        <f ca="1">INDEX('GHG Emissions'!$B$30:$Q$53,MATCH('Annual CBI Impacts of Actions'!$A131,'GHG Emissions'!$A$30:$A$53,0),MATCH('Annual CBI Impacts of Actions'!$B$126,'GHG Emissions'!$B$29:$Q$29,0))</f>
        <v>7427471.2107978584</v>
      </c>
      <c r="D131" s="58" t="s">
        <v>87</v>
      </c>
      <c r="E131" s="58" t="s">
        <v>87</v>
      </c>
      <c r="F131" s="58" t="s">
        <v>87</v>
      </c>
      <c r="G131" s="58" t="s">
        <v>87</v>
      </c>
      <c r="H131" s="58" t="s">
        <v>87</v>
      </c>
      <c r="I131" s="58" t="s">
        <v>87</v>
      </c>
      <c r="J131" s="58" t="s">
        <v>87</v>
      </c>
      <c r="K131" s="58" t="s">
        <v>87</v>
      </c>
    </row>
    <row r="132" spans="1:11">
      <c r="A132" s="3">
        <f t="shared" si="5"/>
        <v>2026</v>
      </c>
      <c r="B132" s="15">
        <v>0</v>
      </c>
      <c r="C132" s="15">
        <f ca="1">INDEX('GHG Emissions'!$B$30:$Q$53,MATCH('Annual CBI Impacts of Actions'!$A132,'GHG Emissions'!$A$30:$A$53,0),MATCH('Annual CBI Impacts of Actions'!$B$126,'GHG Emissions'!$B$29:$Q$29,0))</f>
        <v>4861525.6098836958</v>
      </c>
      <c r="D132" s="58" t="s">
        <v>87</v>
      </c>
      <c r="E132" s="58" t="s">
        <v>87</v>
      </c>
      <c r="F132" s="58" t="s">
        <v>87</v>
      </c>
      <c r="G132" s="58" t="s">
        <v>87</v>
      </c>
      <c r="H132" s="58" t="s">
        <v>87</v>
      </c>
      <c r="I132" s="58" t="s">
        <v>87</v>
      </c>
      <c r="J132" s="58" t="s">
        <v>87</v>
      </c>
      <c r="K132" s="58" t="s">
        <v>87</v>
      </c>
    </row>
    <row r="133" spans="1:11">
      <c r="A133" s="3">
        <f t="shared" si="5"/>
        <v>2027</v>
      </c>
      <c r="B133" s="15">
        <v>0</v>
      </c>
      <c r="C133" s="15">
        <f ca="1">INDEX('GHG Emissions'!$B$30:$Q$53,MATCH('Annual CBI Impacts of Actions'!$A133,'GHG Emissions'!$A$30:$A$53,0),MATCH('Annual CBI Impacts of Actions'!$B$126,'GHG Emissions'!$B$29:$Q$29,0))</f>
        <v>5236986.4314720435</v>
      </c>
      <c r="D133" s="58" t="s">
        <v>87</v>
      </c>
      <c r="E133" s="58" t="s">
        <v>87</v>
      </c>
      <c r="F133" s="58" t="s">
        <v>87</v>
      </c>
      <c r="G133" s="58" t="s">
        <v>87</v>
      </c>
      <c r="H133" s="58" t="s">
        <v>87</v>
      </c>
      <c r="I133" s="58" t="s">
        <v>87</v>
      </c>
      <c r="J133" s="58" t="s">
        <v>87</v>
      </c>
      <c r="K133" s="58" t="s">
        <v>87</v>
      </c>
    </row>
    <row r="134" spans="1:11">
      <c r="A134" s="3">
        <f t="shared" si="5"/>
        <v>2028</v>
      </c>
      <c r="B134" s="15">
        <v>0</v>
      </c>
      <c r="C134" s="15">
        <f ca="1">INDEX('GHG Emissions'!$B$30:$Q$53,MATCH('Annual CBI Impacts of Actions'!$A134,'GHG Emissions'!$A$30:$A$53,0),MATCH('Annual CBI Impacts of Actions'!$B$126,'GHG Emissions'!$B$29:$Q$29,0))</f>
        <v>4923788.213786996</v>
      </c>
      <c r="D134" s="58" t="s">
        <v>87</v>
      </c>
      <c r="E134" s="58" t="s">
        <v>87</v>
      </c>
      <c r="F134" s="58" t="s">
        <v>87</v>
      </c>
      <c r="G134" s="58" t="s">
        <v>87</v>
      </c>
      <c r="H134" s="58" t="s">
        <v>87</v>
      </c>
      <c r="I134" s="58" t="s">
        <v>87</v>
      </c>
      <c r="J134" s="58" t="s">
        <v>87</v>
      </c>
      <c r="K134" s="58" t="s">
        <v>87</v>
      </c>
    </row>
    <row r="135" spans="1:11">
      <c r="A135" s="3">
        <f t="shared" si="5"/>
        <v>2029</v>
      </c>
      <c r="B135" s="15">
        <v>1.8055609158138157</v>
      </c>
      <c r="C135" s="15">
        <f ca="1">INDEX('GHG Emissions'!$B$30:$Q$53,MATCH('Annual CBI Impacts of Actions'!$A135,'GHG Emissions'!$A$30:$A$53,0),MATCH('Annual CBI Impacts of Actions'!$B$126,'GHG Emissions'!$B$29:$Q$29,0))</f>
        <v>3192571.861539735</v>
      </c>
      <c r="D135" s="58" t="s">
        <v>87</v>
      </c>
      <c r="E135" s="58" t="s">
        <v>87</v>
      </c>
      <c r="F135" s="58" t="s">
        <v>87</v>
      </c>
      <c r="G135" s="58" t="s">
        <v>87</v>
      </c>
      <c r="H135" s="58" t="s">
        <v>87</v>
      </c>
      <c r="I135" s="58" t="s">
        <v>87</v>
      </c>
      <c r="J135" s="58" t="s">
        <v>87</v>
      </c>
      <c r="K135" s="58" t="s">
        <v>87</v>
      </c>
    </row>
    <row r="136" spans="1:11">
      <c r="A136" s="3">
        <f t="shared" si="5"/>
        <v>2030</v>
      </c>
      <c r="B136" s="15">
        <v>0</v>
      </c>
      <c r="C136" s="15">
        <f ca="1">INDEX('GHG Emissions'!$B$30:$Q$53,MATCH('Annual CBI Impacts of Actions'!$A136,'GHG Emissions'!$A$30:$A$53,0),MATCH('Annual CBI Impacts of Actions'!$B$126,'GHG Emissions'!$B$29:$Q$29,0))</f>
        <v>1789092.9422686547</v>
      </c>
      <c r="D136" s="58" t="s">
        <v>87</v>
      </c>
      <c r="E136" s="58" t="s">
        <v>87</v>
      </c>
      <c r="F136" s="58" t="s">
        <v>87</v>
      </c>
      <c r="G136" s="58" t="s">
        <v>87</v>
      </c>
      <c r="H136" s="58" t="s">
        <v>87</v>
      </c>
      <c r="I136" s="58" t="s">
        <v>87</v>
      </c>
      <c r="J136" s="58" t="s">
        <v>87</v>
      </c>
      <c r="K136" s="58" t="s">
        <v>87</v>
      </c>
    </row>
    <row r="137" spans="1:11">
      <c r="A137" s="3">
        <f t="shared" si="5"/>
        <v>2031</v>
      </c>
      <c r="B137" s="15">
        <v>0</v>
      </c>
      <c r="C137" s="15">
        <f ca="1">INDEX('GHG Emissions'!$B$30:$Q$53,MATCH('Annual CBI Impacts of Actions'!$A137,'GHG Emissions'!$A$30:$A$53,0),MATCH('Annual CBI Impacts of Actions'!$B$126,'GHG Emissions'!$B$29:$Q$29,0))</f>
        <v>1724912.9717350099</v>
      </c>
      <c r="D137" s="58" t="s">
        <v>87</v>
      </c>
      <c r="E137" s="58" t="s">
        <v>87</v>
      </c>
      <c r="F137" s="58" t="s">
        <v>87</v>
      </c>
      <c r="G137" s="58" t="s">
        <v>87</v>
      </c>
      <c r="H137" s="58" t="s">
        <v>87</v>
      </c>
      <c r="I137" s="58" t="s">
        <v>87</v>
      </c>
      <c r="J137" s="58" t="s">
        <v>87</v>
      </c>
      <c r="K137" s="58" t="s">
        <v>87</v>
      </c>
    </row>
    <row r="138" spans="1:11">
      <c r="A138" s="3">
        <f t="shared" si="5"/>
        <v>2032</v>
      </c>
      <c r="B138" s="15">
        <v>0</v>
      </c>
      <c r="C138" s="15">
        <f ca="1">INDEX('GHG Emissions'!$B$30:$Q$53,MATCH('Annual CBI Impacts of Actions'!$A138,'GHG Emissions'!$A$30:$A$53,0),MATCH('Annual CBI Impacts of Actions'!$B$126,'GHG Emissions'!$B$29:$Q$29,0))</f>
        <v>963770.62902841507</v>
      </c>
      <c r="D138" s="58" t="s">
        <v>87</v>
      </c>
      <c r="E138" s="58" t="s">
        <v>87</v>
      </c>
      <c r="F138" s="58" t="s">
        <v>87</v>
      </c>
      <c r="G138" s="58" t="s">
        <v>87</v>
      </c>
      <c r="H138" s="58" t="s">
        <v>87</v>
      </c>
      <c r="I138" s="58" t="s">
        <v>87</v>
      </c>
      <c r="J138" s="58" t="s">
        <v>87</v>
      </c>
      <c r="K138" s="58" t="s">
        <v>87</v>
      </c>
    </row>
    <row r="139" spans="1:11">
      <c r="A139" s="3">
        <f t="shared" si="5"/>
        <v>2033</v>
      </c>
      <c r="B139" s="15">
        <v>0</v>
      </c>
      <c r="C139" s="15">
        <f ca="1">INDEX('GHG Emissions'!$B$30:$Q$53,MATCH('Annual CBI Impacts of Actions'!$A139,'GHG Emissions'!$A$30:$A$53,0),MATCH('Annual CBI Impacts of Actions'!$B$126,'GHG Emissions'!$B$29:$Q$29,0))</f>
        <v>780756.90723625047</v>
      </c>
      <c r="D139" s="58" t="s">
        <v>87</v>
      </c>
      <c r="E139" s="58" t="s">
        <v>87</v>
      </c>
      <c r="F139" s="58" t="s">
        <v>87</v>
      </c>
      <c r="G139" s="58" t="s">
        <v>87</v>
      </c>
      <c r="H139" s="58" t="s">
        <v>87</v>
      </c>
      <c r="I139" s="58" t="s">
        <v>87</v>
      </c>
      <c r="J139" s="58" t="s">
        <v>87</v>
      </c>
      <c r="K139" s="58" t="s">
        <v>87</v>
      </c>
    </row>
    <row r="140" spans="1:11">
      <c r="A140" s="3">
        <f t="shared" si="5"/>
        <v>2034</v>
      </c>
      <c r="B140" s="15">
        <v>0</v>
      </c>
      <c r="C140" s="15">
        <f ca="1">INDEX('GHG Emissions'!$B$30:$Q$53,MATCH('Annual CBI Impacts of Actions'!$A140,'GHG Emissions'!$A$30:$A$53,0),MATCH('Annual CBI Impacts of Actions'!$B$126,'GHG Emissions'!$B$29:$Q$29,0))</f>
        <v>705837.92329988116</v>
      </c>
      <c r="D140" s="58" t="s">
        <v>87</v>
      </c>
      <c r="E140" s="58" t="s">
        <v>87</v>
      </c>
      <c r="F140" s="58" t="s">
        <v>87</v>
      </c>
      <c r="G140" s="58" t="s">
        <v>87</v>
      </c>
      <c r="H140" s="58" t="s">
        <v>87</v>
      </c>
      <c r="I140" s="58" t="s">
        <v>87</v>
      </c>
      <c r="J140" s="58" t="s">
        <v>87</v>
      </c>
      <c r="K140" s="58" t="s">
        <v>87</v>
      </c>
    </row>
    <row r="141" spans="1:11">
      <c r="A141" s="3">
        <f t="shared" si="5"/>
        <v>2035</v>
      </c>
      <c r="B141" s="15">
        <v>0</v>
      </c>
      <c r="C141" s="15">
        <f ca="1">INDEX('GHG Emissions'!$B$30:$Q$53,MATCH('Annual CBI Impacts of Actions'!$A141,'GHG Emissions'!$A$30:$A$53,0),MATCH('Annual CBI Impacts of Actions'!$B$126,'GHG Emissions'!$B$29:$Q$29,0))</f>
        <v>691075.89253930701</v>
      </c>
      <c r="D141" s="58" t="s">
        <v>87</v>
      </c>
      <c r="E141" s="58" t="s">
        <v>87</v>
      </c>
      <c r="F141" s="58" t="s">
        <v>87</v>
      </c>
      <c r="G141" s="58" t="s">
        <v>87</v>
      </c>
      <c r="H141" s="58" t="s">
        <v>87</v>
      </c>
      <c r="I141" s="58" t="s">
        <v>87</v>
      </c>
      <c r="J141" s="58" t="s">
        <v>87</v>
      </c>
      <c r="K141" s="58" t="s">
        <v>87</v>
      </c>
    </row>
    <row r="142" spans="1:11">
      <c r="A142" s="3">
        <f t="shared" si="5"/>
        <v>2036</v>
      </c>
      <c r="B142" s="15">
        <v>0</v>
      </c>
      <c r="C142" s="15">
        <f ca="1">INDEX('GHG Emissions'!$B$30:$Q$53,MATCH('Annual CBI Impacts of Actions'!$A142,'GHG Emissions'!$A$30:$A$53,0),MATCH('Annual CBI Impacts of Actions'!$B$126,'GHG Emissions'!$B$29:$Q$29,0))</f>
        <v>694975.86733723641</v>
      </c>
      <c r="D142" s="58" t="s">
        <v>87</v>
      </c>
      <c r="E142" s="58" t="s">
        <v>87</v>
      </c>
      <c r="F142" s="58" t="s">
        <v>87</v>
      </c>
      <c r="G142" s="58" t="s">
        <v>87</v>
      </c>
      <c r="H142" s="58" t="s">
        <v>87</v>
      </c>
      <c r="I142" s="58" t="s">
        <v>87</v>
      </c>
      <c r="J142" s="58" t="s">
        <v>87</v>
      </c>
      <c r="K142" s="58" t="s">
        <v>87</v>
      </c>
    </row>
    <row r="143" spans="1:11">
      <c r="A143" s="3">
        <f t="shared" si="5"/>
        <v>2037</v>
      </c>
      <c r="B143" s="15">
        <v>0</v>
      </c>
      <c r="C143" s="15">
        <f ca="1">INDEX('GHG Emissions'!$B$30:$Q$53,MATCH('Annual CBI Impacts of Actions'!$A143,'GHG Emissions'!$A$30:$A$53,0),MATCH('Annual CBI Impacts of Actions'!$B$126,'GHG Emissions'!$B$29:$Q$29,0))</f>
        <v>621487.30495811498</v>
      </c>
      <c r="D143" s="58" t="s">
        <v>87</v>
      </c>
      <c r="E143" s="58" t="s">
        <v>87</v>
      </c>
      <c r="F143" s="58" t="s">
        <v>87</v>
      </c>
      <c r="G143" s="58" t="s">
        <v>87</v>
      </c>
      <c r="H143" s="58" t="s">
        <v>87</v>
      </c>
      <c r="I143" s="58" t="s">
        <v>87</v>
      </c>
      <c r="J143" s="58" t="s">
        <v>87</v>
      </c>
      <c r="K143" s="58" t="s">
        <v>87</v>
      </c>
    </row>
    <row r="144" spans="1:11">
      <c r="A144" s="3">
        <f t="shared" si="5"/>
        <v>2038</v>
      </c>
      <c r="B144" s="15">
        <v>0</v>
      </c>
      <c r="C144" s="15">
        <f ca="1">INDEX('GHG Emissions'!$B$30:$Q$53,MATCH('Annual CBI Impacts of Actions'!$A144,'GHG Emissions'!$A$30:$A$53,0),MATCH('Annual CBI Impacts of Actions'!$B$126,'GHG Emissions'!$B$29:$Q$29,0))</f>
        <v>554130.091619835</v>
      </c>
      <c r="D144" s="58" t="s">
        <v>87</v>
      </c>
      <c r="E144" s="58" t="s">
        <v>87</v>
      </c>
      <c r="F144" s="58" t="s">
        <v>87</v>
      </c>
      <c r="G144" s="58" t="s">
        <v>87</v>
      </c>
      <c r="H144" s="58" t="s">
        <v>87</v>
      </c>
      <c r="I144" s="58" t="s">
        <v>87</v>
      </c>
      <c r="J144" s="58" t="s">
        <v>87</v>
      </c>
      <c r="K144" s="58" t="s">
        <v>87</v>
      </c>
    </row>
    <row r="145" spans="1:11">
      <c r="A145" s="3">
        <f t="shared" si="5"/>
        <v>2039</v>
      </c>
      <c r="B145" s="15">
        <v>0</v>
      </c>
      <c r="C145" s="15">
        <f ca="1">INDEX('GHG Emissions'!$B$30:$Q$53,MATCH('Annual CBI Impacts of Actions'!$A145,'GHG Emissions'!$A$30:$A$53,0),MATCH('Annual CBI Impacts of Actions'!$B$126,'GHG Emissions'!$B$29:$Q$29,0))</f>
        <v>571440.43272297888</v>
      </c>
      <c r="D145" s="58" t="s">
        <v>87</v>
      </c>
      <c r="E145" s="58" t="s">
        <v>87</v>
      </c>
      <c r="F145" s="58" t="s">
        <v>87</v>
      </c>
      <c r="G145" s="58" t="s">
        <v>87</v>
      </c>
      <c r="H145" s="58" t="s">
        <v>87</v>
      </c>
      <c r="I145" s="58" t="s">
        <v>87</v>
      </c>
      <c r="J145" s="58" t="s">
        <v>87</v>
      </c>
      <c r="K145" s="58" t="s">
        <v>87</v>
      </c>
    </row>
    <row r="146" spans="1:11">
      <c r="A146" s="3">
        <f t="shared" si="5"/>
        <v>2040</v>
      </c>
      <c r="B146" s="15">
        <v>0</v>
      </c>
      <c r="C146" s="15">
        <f ca="1">INDEX('GHG Emissions'!$B$30:$Q$53,MATCH('Annual CBI Impacts of Actions'!$A146,'GHG Emissions'!$A$30:$A$53,0),MATCH('Annual CBI Impacts of Actions'!$B$126,'GHG Emissions'!$B$29:$Q$29,0))</f>
        <v>0</v>
      </c>
      <c r="D146" s="58" t="s">
        <v>87</v>
      </c>
      <c r="E146" s="58" t="s">
        <v>87</v>
      </c>
      <c r="F146" s="58" t="s">
        <v>87</v>
      </c>
      <c r="G146" s="58" t="s">
        <v>87</v>
      </c>
      <c r="H146" s="58" t="s">
        <v>87</v>
      </c>
      <c r="I146" s="58" t="s">
        <v>87</v>
      </c>
      <c r="J146" s="58" t="s">
        <v>87</v>
      </c>
      <c r="K146" s="58" t="s">
        <v>87</v>
      </c>
    </row>
    <row r="147" spans="1:11">
      <c r="A147" s="3">
        <f t="shared" si="5"/>
        <v>2041</v>
      </c>
      <c r="B147" s="15">
        <v>0</v>
      </c>
      <c r="C147" s="15">
        <f ca="1">INDEX('GHG Emissions'!$B$30:$Q$53,MATCH('Annual CBI Impacts of Actions'!$A147,'GHG Emissions'!$A$30:$A$53,0),MATCH('Annual CBI Impacts of Actions'!$B$126,'GHG Emissions'!$B$29:$Q$29,0))</f>
        <v>0</v>
      </c>
      <c r="D147" s="58" t="s">
        <v>87</v>
      </c>
      <c r="E147" s="58" t="s">
        <v>87</v>
      </c>
      <c r="F147" s="58" t="s">
        <v>87</v>
      </c>
      <c r="G147" s="58" t="s">
        <v>87</v>
      </c>
      <c r="H147" s="58" t="s">
        <v>87</v>
      </c>
      <c r="I147" s="58" t="s">
        <v>87</v>
      </c>
      <c r="J147" s="58" t="s">
        <v>87</v>
      </c>
      <c r="K147" s="58" t="s">
        <v>87</v>
      </c>
    </row>
    <row r="148" spans="1:11">
      <c r="A148" s="3">
        <f t="shared" si="5"/>
        <v>2042</v>
      </c>
      <c r="B148" s="15">
        <v>0</v>
      </c>
      <c r="C148" s="15">
        <f ca="1">INDEX('GHG Emissions'!$B$30:$Q$53,MATCH('Annual CBI Impacts of Actions'!$A148,'GHG Emissions'!$A$30:$A$53,0),MATCH('Annual CBI Impacts of Actions'!$B$126,'GHG Emissions'!$B$29:$Q$29,0))</f>
        <v>0</v>
      </c>
      <c r="D148" s="58" t="s">
        <v>87</v>
      </c>
      <c r="E148" s="58" t="s">
        <v>87</v>
      </c>
      <c r="F148" s="58" t="s">
        <v>87</v>
      </c>
      <c r="G148" s="58" t="s">
        <v>87</v>
      </c>
      <c r="H148" s="58" t="s">
        <v>87</v>
      </c>
      <c r="I148" s="58" t="s">
        <v>87</v>
      </c>
      <c r="J148" s="58" t="s">
        <v>87</v>
      </c>
      <c r="K148" s="58" t="s">
        <v>87</v>
      </c>
    </row>
    <row r="149" spans="1:11">
      <c r="B149" s="26"/>
    </row>
    <row r="150" spans="1:11">
      <c r="A150" s="3">
        <f>A126+1</f>
        <v>7</v>
      </c>
      <c r="B150" s="3" t="str">
        <f ca="1">OFFSET(Portfolios!$B$8,A150,0)</f>
        <v>CBRE Scenario</v>
      </c>
    </row>
    <row r="151" spans="1:11">
      <c r="B151" s="53" t="s">
        <v>101</v>
      </c>
      <c r="C151" s="59" t="s">
        <v>102</v>
      </c>
      <c r="D151" s="53" t="s">
        <v>103</v>
      </c>
      <c r="E151" s="53" t="s">
        <v>104</v>
      </c>
      <c r="F151" s="53" t="s">
        <v>105</v>
      </c>
      <c r="G151" s="53" t="s">
        <v>106</v>
      </c>
      <c r="H151" s="53" t="s">
        <v>107</v>
      </c>
      <c r="I151" s="53" t="s">
        <v>108</v>
      </c>
      <c r="J151" s="53" t="s">
        <v>109</v>
      </c>
      <c r="K151" s="53" t="s">
        <v>110</v>
      </c>
    </row>
    <row r="152" spans="1:11">
      <c r="A152" s="51" t="s">
        <v>5</v>
      </c>
      <c r="B152" s="53" t="s">
        <v>111</v>
      </c>
      <c r="C152" s="53" t="s">
        <v>114</v>
      </c>
      <c r="D152" s="53" t="s">
        <v>113</v>
      </c>
      <c r="E152" s="53" t="s">
        <v>113</v>
      </c>
      <c r="F152" s="53" t="s">
        <v>113</v>
      </c>
      <c r="G152" s="53" t="s">
        <v>113</v>
      </c>
      <c r="H152" s="53" t="s">
        <v>113</v>
      </c>
      <c r="I152" s="53" t="s">
        <v>113</v>
      </c>
      <c r="J152" s="53" t="s">
        <v>113</v>
      </c>
      <c r="K152" s="53" t="s">
        <v>113</v>
      </c>
    </row>
    <row r="153" spans="1:11">
      <c r="A153" s="3">
        <v>2023</v>
      </c>
      <c r="B153" s="20">
        <v>3870.603291058284</v>
      </c>
      <c r="C153" s="15">
        <f ca="1">INDEX('GHG Emissions'!$B$30:$Q$53,MATCH('Annual CBI Impacts of Actions'!$A153,'GHG Emissions'!$A$30:$A$53,0),MATCH('Annual CBI Impacts of Actions'!$B$150,'GHG Emissions'!$B$29:$Q$29,0))</f>
        <v>10825997.164115183</v>
      </c>
      <c r="D153" s="58" t="s">
        <v>87</v>
      </c>
      <c r="E153" s="58" t="s">
        <v>87</v>
      </c>
      <c r="F153" s="58" t="s">
        <v>87</v>
      </c>
      <c r="G153" s="58" t="s">
        <v>87</v>
      </c>
      <c r="H153" s="58" t="s">
        <v>87</v>
      </c>
      <c r="I153" s="58" t="s">
        <v>87</v>
      </c>
      <c r="J153" s="58" t="s">
        <v>87</v>
      </c>
      <c r="K153" s="58" t="s">
        <v>87</v>
      </c>
    </row>
    <row r="154" spans="1:11">
      <c r="A154" s="3">
        <f>A153+1</f>
        <v>2024</v>
      </c>
      <c r="B154" s="20">
        <v>17977.342689487377</v>
      </c>
      <c r="C154" s="15">
        <f ca="1">INDEX('GHG Emissions'!$B$30:$Q$53,MATCH('Annual CBI Impacts of Actions'!$A154,'GHG Emissions'!$A$30:$A$53,0),MATCH('Annual CBI Impacts of Actions'!$B$150,'GHG Emissions'!$B$29:$Q$29,0))</f>
        <v>10135207.791838497</v>
      </c>
      <c r="D154" s="58" t="s">
        <v>87</v>
      </c>
      <c r="E154" s="58" t="s">
        <v>87</v>
      </c>
      <c r="F154" s="58" t="s">
        <v>87</v>
      </c>
      <c r="G154" s="58" t="s">
        <v>87</v>
      </c>
      <c r="H154" s="58" t="s">
        <v>87</v>
      </c>
      <c r="I154" s="58" t="s">
        <v>87</v>
      </c>
      <c r="J154" s="58" t="s">
        <v>87</v>
      </c>
      <c r="K154" s="58" t="s">
        <v>87</v>
      </c>
    </row>
    <row r="155" spans="1:11">
      <c r="A155" s="3">
        <f t="shared" ref="A155:A172" si="6">A154+1</f>
        <v>2025</v>
      </c>
      <c r="B155" s="15">
        <v>0</v>
      </c>
      <c r="C155" s="15">
        <f ca="1">INDEX('GHG Emissions'!$B$30:$Q$53,MATCH('Annual CBI Impacts of Actions'!$A155,'GHG Emissions'!$A$30:$A$53,0),MATCH('Annual CBI Impacts of Actions'!$B$150,'GHG Emissions'!$B$29:$Q$29,0))</f>
        <v>8275306.6956829131</v>
      </c>
      <c r="D155" s="58" t="s">
        <v>87</v>
      </c>
      <c r="E155" s="58" t="s">
        <v>87</v>
      </c>
      <c r="F155" s="58" t="s">
        <v>87</v>
      </c>
      <c r="G155" s="58" t="s">
        <v>87</v>
      </c>
      <c r="H155" s="58" t="s">
        <v>87</v>
      </c>
      <c r="I155" s="58" t="s">
        <v>87</v>
      </c>
      <c r="J155" s="58" t="s">
        <v>87</v>
      </c>
      <c r="K155" s="58" t="s">
        <v>87</v>
      </c>
    </row>
    <row r="156" spans="1:11">
      <c r="A156" s="3">
        <f t="shared" si="6"/>
        <v>2026</v>
      </c>
      <c r="B156" s="15">
        <v>0</v>
      </c>
      <c r="C156" s="15">
        <f ca="1">INDEX('GHG Emissions'!$B$30:$Q$53,MATCH('Annual CBI Impacts of Actions'!$A156,'GHG Emissions'!$A$30:$A$53,0),MATCH('Annual CBI Impacts of Actions'!$B$150,'GHG Emissions'!$B$29:$Q$29,0))</f>
        <v>5466547.1263137748</v>
      </c>
      <c r="D156" s="58" t="s">
        <v>87</v>
      </c>
      <c r="E156" s="58" t="s">
        <v>87</v>
      </c>
      <c r="F156" s="58" t="s">
        <v>87</v>
      </c>
      <c r="G156" s="58" t="s">
        <v>87</v>
      </c>
      <c r="H156" s="58" t="s">
        <v>87</v>
      </c>
      <c r="I156" s="58" t="s">
        <v>87</v>
      </c>
      <c r="J156" s="58" t="s">
        <v>87</v>
      </c>
      <c r="K156" s="58" t="s">
        <v>87</v>
      </c>
    </row>
    <row r="157" spans="1:11">
      <c r="A157" s="3">
        <f t="shared" si="6"/>
        <v>2027</v>
      </c>
      <c r="B157" s="15">
        <v>0</v>
      </c>
      <c r="C157" s="15">
        <f ca="1">INDEX('GHG Emissions'!$B$30:$Q$53,MATCH('Annual CBI Impacts of Actions'!$A157,'GHG Emissions'!$A$30:$A$53,0),MATCH('Annual CBI Impacts of Actions'!$B$150,'GHG Emissions'!$B$29:$Q$29,0))</f>
        <v>6109605.8578894269</v>
      </c>
      <c r="D157" s="58" t="s">
        <v>87</v>
      </c>
      <c r="E157" s="58" t="s">
        <v>87</v>
      </c>
      <c r="F157" s="58" t="s">
        <v>87</v>
      </c>
      <c r="G157" s="58" t="s">
        <v>87</v>
      </c>
      <c r="H157" s="58" t="s">
        <v>87</v>
      </c>
      <c r="I157" s="58" t="s">
        <v>87</v>
      </c>
      <c r="J157" s="58" t="s">
        <v>87</v>
      </c>
      <c r="K157" s="58" t="s">
        <v>87</v>
      </c>
    </row>
    <row r="158" spans="1:11">
      <c r="A158" s="3">
        <f t="shared" si="6"/>
        <v>2028</v>
      </c>
      <c r="B158" s="15">
        <v>0</v>
      </c>
      <c r="C158" s="15">
        <f ca="1">INDEX('GHG Emissions'!$B$30:$Q$53,MATCH('Annual CBI Impacts of Actions'!$A158,'GHG Emissions'!$A$30:$A$53,0),MATCH('Annual CBI Impacts of Actions'!$B$150,'GHG Emissions'!$B$29:$Q$29,0))</f>
        <v>5966956.8496441068</v>
      </c>
      <c r="D158" s="58" t="s">
        <v>87</v>
      </c>
      <c r="E158" s="58" t="s">
        <v>87</v>
      </c>
      <c r="F158" s="58" t="s">
        <v>87</v>
      </c>
      <c r="G158" s="58" t="s">
        <v>87</v>
      </c>
      <c r="H158" s="58" t="s">
        <v>87</v>
      </c>
      <c r="I158" s="58" t="s">
        <v>87</v>
      </c>
      <c r="J158" s="58" t="s">
        <v>87</v>
      </c>
      <c r="K158" s="58" t="s">
        <v>87</v>
      </c>
    </row>
    <row r="159" spans="1:11">
      <c r="A159" s="3">
        <f t="shared" si="6"/>
        <v>2029</v>
      </c>
      <c r="B159" s="15">
        <v>1.8055609158138157</v>
      </c>
      <c r="C159" s="15">
        <f ca="1">INDEX('GHG Emissions'!$B$30:$Q$53,MATCH('Annual CBI Impacts of Actions'!$A159,'GHG Emissions'!$A$30:$A$53,0),MATCH('Annual CBI Impacts of Actions'!$B$150,'GHG Emissions'!$B$29:$Q$29,0))</f>
        <v>3849222.0742658461</v>
      </c>
      <c r="D159" s="58" t="s">
        <v>87</v>
      </c>
      <c r="E159" s="58" t="s">
        <v>87</v>
      </c>
      <c r="F159" s="58" t="s">
        <v>87</v>
      </c>
      <c r="G159" s="58" t="s">
        <v>87</v>
      </c>
      <c r="H159" s="58" t="s">
        <v>87</v>
      </c>
      <c r="I159" s="58" t="s">
        <v>87</v>
      </c>
      <c r="J159" s="58" t="s">
        <v>87</v>
      </c>
      <c r="K159" s="58" t="s">
        <v>87</v>
      </c>
    </row>
    <row r="160" spans="1:11">
      <c r="A160" s="3">
        <f t="shared" si="6"/>
        <v>2030</v>
      </c>
      <c r="B160" s="15">
        <v>0</v>
      </c>
      <c r="C160" s="15">
        <f ca="1">INDEX('GHG Emissions'!$B$30:$Q$53,MATCH('Annual CBI Impacts of Actions'!$A160,'GHG Emissions'!$A$30:$A$53,0),MATCH('Annual CBI Impacts of Actions'!$B$150,'GHG Emissions'!$B$29:$Q$29,0))</f>
        <v>2249877.9909862792</v>
      </c>
      <c r="D160" s="58" t="s">
        <v>87</v>
      </c>
      <c r="E160" s="58" t="s">
        <v>87</v>
      </c>
      <c r="F160" s="58" t="s">
        <v>87</v>
      </c>
      <c r="G160" s="58" t="s">
        <v>87</v>
      </c>
      <c r="H160" s="58" t="s">
        <v>87</v>
      </c>
      <c r="I160" s="58" t="s">
        <v>87</v>
      </c>
      <c r="J160" s="58" t="s">
        <v>87</v>
      </c>
      <c r="K160" s="58" t="s">
        <v>87</v>
      </c>
    </row>
    <row r="161" spans="1:11">
      <c r="A161" s="3">
        <f t="shared" si="6"/>
        <v>2031</v>
      </c>
      <c r="B161" s="15">
        <v>0</v>
      </c>
      <c r="C161" s="15">
        <f ca="1">INDEX('GHG Emissions'!$B$30:$Q$53,MATCH('Annual CBI Impacts of Actions'!$A161,'GHG Emissions'!$A$30:$A$53,0),MATCH('Annual CBI Impacts of Actions'!$B$150,'GHG Emissions'!$B$29:$Q$29,0))</f>
        <v>2373852.6814921265</v>
      </c>
      <c r="D161" s="58" t="s">
        <v>87</v>
      </c>
      <c r="E161" s="58" t="s">
        <v>87</v>
      </c>
      <c r="F161" s="58" t="s">
        <v>87</v>
      </c>
      <c r="G161" s="58" t="s">
        <v>87</v>
      </c>
      <c r="H161" s="58" t="s">
        <v>87</v>
      </c>
      <c r="I161" s="58" t="s">
        <v>87</v>
      </c>
      <c r="J161" s="58" t="s">
        <v>87</v>
      </c>
      <c r="K161" s="58" t="s">
        <v>87</v>
      </c>
    </row>
    <row r="162" spans="1:11">
      <c r="A162" s="3">
        <f t="shared" si="6"/>
        <v>2032</v>
      </c>
      <c r="B162" s="15">
        <v>0</v>
      </c>
      <c r="C162" s="15">
        <f ca="1">INDEX('GHG Emissions'!$B$30:$Q$53,MATCH('Annual CBI Impacts of Actions'!$A162,'GHG Emissions'!$A$30:$A$53,0),MATCH('Annual CBI Impacts of Actions'!$B$150,'GHG Emissions'!$B$29:$Q$29,0))</f>
        <v>1334931.1981797854</v>
      </c>
      <c r="D162" s="58" t="s">
        <v>87</v>
      </c>
      <c r="E162" s="58" t="s">
        <v>87</v>
      </c>
      <c r="F162" s="58" t="s">
        <v>87</v>
      </c>
      <c r="G162" s="58" t="s">
        <v>87</v>
      </c>
      <c r="H162" s="58" t="s">
        <v>87</v>
      </c>
      <c r="I162" s="58" t="s">
        <v>87</v>
      </c>
      <c r="J162" s="58" t="s">
        <v>87</v>
      </c>
      <c r="K162" s="58" t="s">
        <v>87</v>
      </c>
    </row>
    <row r="163" spans="1:11">
      <c r="A163" s="3">
        <f t="shared" si="6"/>
        <v>2033</v>
      </c>
      <c r="B163" s="15">
        <v>0</v>
      </c>
      <c r="C163" s="15">
        <f ca="1">INDEX('GHG Emissions'!$B$30:$Q$53,MATCH('Annual CBI Impacts of Actions'!$A163,'GHG Emissions'!$A$30:$A$53,0),MATCH('Annual CBI Impacts of Actions'!$B$150,'GHG Emissions'!$B$29:$Q$29,0))</f>
        <v>1066356.6977369261</v>
      </c>
      <c r="D163" s="58" t="s">
        <v>87</v>
      </c>
      <c r="E163" s="58" t="s">
        <v>87</v>
      </c>
      <c r="F163" s="58" t="s">
        <v>87</v>
      </c>
      <c r="G163" s="58" t="s">
        <v>87</v>
      </c>
      <c r="H163" s="58" t="s">
        <v>87</v>
      </c>
      <c r="I163" s="58" t="s">
        <v>87</v>
      </c>
      <c r="J163" s="58" t="s">
        <v>87</v>
      </c>
      <c r="K163" s="58" t="s">
        <v>87</v>
      </c>
    </row>
    <row r="164" spans="1:11">
      <c r="A164" s="3">
        <f t="shared" si="6"/>
        <v>2034</v>
      </c>
      <c r="B164" s="15">
        <v>0</v>
      </c>
      <c r="C164" s="15">
        <f ca="1">INDEX('GHG Emissions'!$B$30:$Q$53,MATCH('Annual CBI Impacts of Actions'!$A164,'GHG Emissions'!$A$30:$A$53,0),MATCH('Annual CBI Impacts of Actions'!$B$150,'GHG Emissions'!$B$29:$Q$29,0))</f>
        <v>968305.09722681215</v>
      </c>
      <c r="D164" s="58" t="s">
        <v>87</v>
      </c>
      <c r="E164" s="58" t="s">
        <v>87</v>
      </c>
      <c r="F164" s="58" t="s">
        <v>87</v>
      </c>
      <c r="G164" s="58" t="s">
        <v>87</v>
      </c>
      <c r="H164" s="58" t="s">
        <v>87</v>
      </c>
      <c r="I164" s="58" t="s">
        <v>87</v>
      </c>
      <c r="J164" s="58" t="s">
        <v>87</v>
      </c>
      <c r="K164" s="58" t="s">
        <v>87</v>
      </c>
    </row>
    <row r="165" spans="1:11">
      <c r="A165" s="3">
        <f t="shared" si="6"/>
        <v>2035</v>
      </c>
      <c r="B165" s="15">
        <v>0</v>
      </c>
      <c r="C165" s="15">
        <f ca="1">INDEX('GHG Emissions'!$B$30:$Q$53,MATCH('Annual CBI Impacts of Actions'!$A165,'GHG Emissions'!$A$30:$A$53,0),MATCH('Annual CBI Impacts of Actions'!$B$150,'GHG Emissions'!$B$29:$Q$29,0))</f>
        <v>952066.05938272423</v>
      </c>
      <c r="D165" s="58" t="s">
        <v>87</v>
      </c>
      <c r="E165" s="58" t="s">
        <v>87</v>
      </c>
      <c r="F165" s="58" t="s">
        <v>87</v>
      </c>
      <c r="G165" s="58" t="s">
        <v>87</v>
      </c>
      <c r="H165" s="58" t="s">
        <v>87</v>
      </c>
      <c r="I165" s="58" t="s">
        <v>87</v>
      </c>
      <c r="J165" s="58" t="s">
        <v>87</v>
      </c>
      <c r="K165" s="58" t="s">
        <v>87</v>
      </c>
    </row>
    <row r="166" spans="1:11">
      <c r="A166" s="3">
        <f t="shared" si="6"/>
        <v>2036</v>
      </c>
      <c r="B166" s="15">
        <v>0</v>
      </c>
      <c r="C166" s="15">
        <f ca="1">INDEX('GHG Emissions'!$B$30:$Q$53,MATCH('Annual CBI Impacts of Actions'!$A166,'GHG Emissions'!$A$30:$A$53,0),MATCH('Annual CBI Impacts of Actions'!$B$150,'GHG Emissions'!$B$29:$Q$29,0))</f>
        <v>954767.67446752486</v>
      </c>
      <c r="D166" s="58" t="s">
        <v>87</v>
      </c>
      <c r="E166" s="58" t="s">
        <v>87</v>
      </c>
      <c r="F166" s="58" t="s">
        <v>87</v>
      </c>
      <c r="G166" s="58" t="s">
        <v>87</v>
      </c>
      <c r="H166" s="58" t="s">
        <v>87</v>
      </c>
      <c r="I166" s="58" t="s">
        <v>87</v>
      </c>
      <c r="J166" s="58" t="s">
        <v>87</v>
      </c>
      <c r="K166" s="58" t="s">
        <v>87</v>
      </c>
    </row>
    <row r="167" spans="1:11">
      <c r="A167" s="3">
        <f t="shared" si="6"/>
        <v>2037</v>
      </c>
      <c r="B167" s="15">
        <v>0</v>
      </c>
      <c r="C167" s="15">
        <f ca="1">INDEX('GHG Emissions'!$B$30:$Q$53,MATCH('Annual CBI Impacts of Actions'!$A167,'GHG Emissions'!$A$30:$A$53,0),MATCH('Annual CBI Impacts of Actions'!$B$150,'GHG Emissions'!$B$29:$Q$29,0))</f>
        <v>855991.54027474695</v>
      </c>
      <c r="D167" s="58" t="s">
        <v>87</v>
      </c>
      <c r="E167" s="58" t="s">
        <v>87</v>
      </c>
      <c r="F167" s="58" t="s">
        <v>87</v>
      </c>
      <c r="G167" s="58" t="s">
        <v>87</v>
      </c>
      <c r="H167" s="58" t="s">
        <v>87</v>
      </c>
      <c r="I167" s="58" t="s">
        <v>87</v>
      </c>
      <c r="J167" s="58" t="s">
        <v>87</v>
      </c>
      <c r="K167" s="58" t="s">
        <v>87</v>
      </c>
    </row>
    <row r="168" spans="1:11">
      <c r="A168" s="3">
        <f t="shared" si="6"/>
        <v>2038</v>
      </c>
      <c r="B168" s="15">
        <v>0</v>
      </c>
      <c r="C168" s="15">
        <f ca="1">INDEX('GHG Emissions'!$B$30:$Q$53,MATCH('Annual CBI Impacts of Actions'!$A168,'GHG Emissions'!$A$30:$A$53,0),MATCH('Annual CBI Impacts of Actions'!$B$150,'GHG Emissions'!$B$29:$Q$29,0))</f>
        <v>767168.47078900121</v>
      </c>
      <c r="D168" s="58" t="s">
        <v>87</v>
      </c>
      <c r="E168" s="58" t="s">
        <v>87</v>
      </c>
      <c r="F168" s="58" t="s">
        <v>87</v>
      </c>
      <c r="G168" s="58" t="s">
        <v>87</v>
      </c>
      <c r="H168" s="58" t="s">
        <v>87</v>
      </c>
      <c r="I168" s="58" t="s">
        <v>87</v>
      </c>
      <c r="J168" s="58" t="s">
        <v>87</v>
      </c>
      <c r="K168" s="58" t="s">
        <v>87</v>
      </c>
    </row>
    <row r="169" spans="1:11">
      <c r="A169" s="3">
        <f t="shared" si="6"/>
        <v>2039</v>
      </c>
      <c r="B169" s="15">
        <v>0</v>
      </c>
      <c r="C169" s="15">
        <f ca="1">INDEX('GHG Emissions'!$B$30:$Q$53,MATCH('Annual CBI Impacts of Actions'!$A169,'GHG Emissions'!$A$30:$A$53,0),MATCH('Annual CBI Impacts of Actions'!$B$150,'GHG Emissions'!$B$29:$Q$29,0))</f>
        <v>784560.69520130334</v>
      </c>
      <c r="D169" s="58" t="s">
        <v>87</v>
      </c>
      <c r="E169" s="58" t="s">
        <v>87</v>
      </c>
      <c r="F169" s="58" t="s">
        <v>87</v>
      </c>
      <c r="G169" s="58" t="s">
        <v>87</v>
      </c>
      <c r="H169" s="58" t="s">
        <v>87</v>
      </c>
      <c r="I169" s="58" t="s">
        <v>87</v>
      </c>
      <c r="J169" s="58" t="s">
        <v>87</v>
      </c>
      <c r="K169" s="58" t="s">
        <v>87</v>
      </c>
    </row>
    <row r="170" spans="1:11">
      <c r="A170" s="3">
        <f t="shared" si="6"/>
        <v>2040</v>
      </c>
      <c r="B170" s="15">
        <v>0</v>
      </c>
      <c r="C170" s="15">
        <f ca="1">INDEX('GHG Emissions'!$B$30:$Q$53,MATCH('Annual CBI Impacts of Actions'!$A170,'GHG Emissions'!$A$30:$A$53,0),MATCH('Annual CBI Impacts of Actions'!$B$150,'GHG Emissions'!$B$29:$Q$29,0))</f>
        <v>0</v>
      </c>
      <c r="D170" s="58" t="s">
        <v>87</v>
      </c>
      <c r="E170" s="58" t="s">
        <v>87</v>
      </c>
      <c r="F170" s="58" t="s">
        <v>87</v>
      </c>
      <c r="G170" s="58" t="s">
        <v>87</v>
      </c>
      <c r="H170" s="58" t="s">
        <v>87</v>
      </c>
      <c r="I170" s="58" t="s">
        <v>87</v>
      </c>
      <c r="J170" s="58" t="s">
        <v>87</v>
      </c>
      <c r="K170" s="58" t="s">
        <v>87</v>
      </c>
    </row>
    <row r="171" spans="1:11">
      <c r="A171" s="3">
        <f t="shared" si="6"/>
        <v>2041</v>
      </c>
      <c r="B171" s="15">
        <v>0</v>
      </c>
      <c r="C171" s="15">
        <f ca="1">INDEX('GHG Emissions'!$B$30:$Q$53,MATCH('Annual CBI Impacts of Actions'!$A171,'GHG Emissions'!$A$30:$A$53,0),MATCH('Annual CBI Impacts of Actions'!$B$150,'GHG Emissions'!$B$29:$Q$29,0))</f>
        <v>0</v>
      </c>
      <c r="D171" s="58" t="s">
        <v>87</v>
      </c>
      <c r="E171" s="58" t="s">
        <v>87</v>
      </c>
      <c r="F171" s="58" t="s">
        <v>87</v>
      </c>
      <c r="G171" s="58" t="s">
        <v>87</v>
      </c>
      <c r="H171" s="58" t="s">
        <v>87</v>
      </c>
      <c r="I171" s="58" t="s">
        <v>87</v>
      </c>
      <c r="J171" s="58" t="s">
        <v>87</v>
      </c>
      <c r="K171" s="58" t="s">
        <v>87</v>
      </c>
    </row>
    <row r="172" spans="1:11">
      <c r="A172" s="3">
        <f t="shared" si="6"/>
        <v>2042</v>
      </c>
      <c r="B172" s="15">
        <v>0</v>
      </c>
      <c r="C172" s="15">
        <f ca="1">INDEX('GHG Emissions'!$B$30:$Q$53,MATCH('Annual CBI Impacts of Actions'!$A172,'GHG Emissions'!$A$30:$A$53,0),MATCH('Annual CBI Impacts of Actions'!$B$150,'GHG Emissions'!$B$29:$Q$29,0))</f>
        <v>0</v>
      </c>
      <c r="D172" s="58" t="s">
        <v>87</v>
      </c>
      <c r="E172" s="58" t="s">
        <v>87</v>
      </c>
      <c r="F172" s="58" t="s">
        <v>87</v>
      </c>
      <c r="G172" s="58" t="s">
        <v>87</v>
      </c>
      <c r="H172" s="58" t="s">
        <v>87</v>
      </c>
      <c r="I172" s="58" t="s">
        <v>87</v>
      </c>
      <c r="J172" s="58" t="s">
        <v>87</v>
      </c>
      <c r="K172" s="58" t="s">
        <v>87</v>
      </c>
    </row>
    <row r="173" spans="1:11">
      <c r="B173" s="26"/>
    </row>
    <row r="174" spans="1:11">
      <c r="A174" s="3">
        <f>A150+1</f>
        <v>8</v>
      </c>
      <c r="B174" s="3" t="str">
        <f ca="1">OFFSET(Portfolios!$B$8,A174,0)</f>
        <v>15% SSR Target Scenario-Pathway 1</v>
      </c>
    </row>
    <row r="175" spans="1:11">
      <c r="B175" s="53" t="s">
        <v>101</v>
      </c>
      <c r="C175" s="59" t="s">
        <v>102</v>
      </c>
      <c r="D175" s="53" t="s">
        <v>103</v>
      </c>
      <c r="E175" s="53" t="s">
        <v>104</v>
      </c>
      <c r="F175" s="53" t="s">
        <v>105</v>
      </c>
      <c r="G175" s="53" t="s">
        <v>106</v>
      </c>
      <c r="H175" s="53" t="s">
        <v>107</v>
      </c>
      <c r="I175" s="53" t="s">
        <v>108</v>
      </c>
      <c r="J175" s="53" t="s">
        <v>109</v>
      </c>
      <c r="K175" s="53" t="s">
        <v>110</v>
      </c>
    </row>
    <row r="176" spans="1:11">
      <c r="A176" s="51" t="s">
        <v>5</v>
      </c>
      <c r="B176" s="53" t="s">
        <v>111</v>
      </c>
      <c r="C176" s="53" t="s">
        <v>114</v>
      </c>
      <c r="D176" s="53" t="s">
        <v>113</v>
      </c>
      <c r="E176" s="53" t="s">
        <v>113</v>
      </c>
      <c r="F176" s="53" t="s">
        <v>113</v>
      </c>
      <c r="G176" s="53" t="s">
        <v>113</v>
      </c>
      <c r="H176" s="53" t="s">
        <v>113</v>
      </c>
      <c r="I176" s="53" t="s">
        <v>113</v>
      </c>
      <c r="J176" s="53" t="s">
        <v>113</v>
      </c>
      <c r="K176" s="53" t="s">
        <v>113</v>
      </c>
    </row>
    <row r="177" spans="1:11">
      <c r="A177" s="3">
        <v>2023</v>
      </c>
      <c r="B177" s="20">
        <v>3870.603291058284</v>
      </c>
      <c r="C177" s="15">
        <f ca="1">INDEX('GHG Emissions'!$B$30:$Q$53,MATCH('Annual CBI Impacts of Actions'!$A177,'GHG Emissions'!$A$30:$A$53,0),MATCH('Annual CBI Impacts of Actions'!$B$174,'GHG Emissions'!$B$29:$Q$29,0))</f>
        <v>10825539.038575711</v>
      </c>
      <c r="D177" s="58" t="s">
        <v>87</v>
      </c>
      <c r="E177" s="58" t="s">
        <v>87</v>
      </c>
      <c r="F177" s="58" t="s">
        <v>87</v>
      </c>
      <c r="G177" s="58" t="s">
        <v>87</v>
      </c>
      <c r="H177" s="58" t="s">
        <v>87</v>
      </c>
      <c r="I177" s="58" t="s">
        <v>87</v>
      </c>
      <c r="J177" s="58" t="s">
        <v>87</v>
      </c>
      <c r="K177" s="58" t="s">
        <v>87</v>
      </c>
    </row>
    <row r="178" spans="1:11">
      <c r="A178" s="3">
        <f>A177+1</f>
        <v>2024</v>
      </c>
      <c r="B178" s="20">
        <v>17977.347139677713</v>
      </c>
      <c r="C178" s="15">
        <f ca="1">INDEX('GHG Emissions'!$B$30:$Q$53,MATCH('Annual CBI Impacts of Actions'!$A178,'GHG Emissions'!$A$30:$A$53,0),MATCH('Annual CBI Impacts of Actions'!$B$174,'GHG Emissions'!$B$29:$Q$29,0))</f>
        <v>10136573.116313439</v>
      </c>
      <c r="D178" s="58" t="s">
        <v>87</v>
      </c>
      <c r="E178" s="58" t="s">
        <v>87</v>
      </c>
      <c r="F178" s="58" t="s">
        <v>87</v>
      </c>
      <c r="G178" s="58" t="s">
        <v>87</v>
      </c>
      <c r="H178" s="58" t="s">
        <v>87</v>
      </c>
      <c r="I178" s="58" t="s">
        <v>87</v>
      </c>
      <c r="J178" s="58" t="s">
        <v>87</v>
      </c>
      <c r="K178" s="58" t="s">
        <v>87</v>
      </c>
    </row>
    <row r="179" spans="1:11">
      <c r="A179" s="3">
        <f t="shared" ref="A179:A196" si="7">A178+1</f>
        <v>2025</v>
      </c>
      <c r="B179" s="15">
        <v>0</v>
      </c>
      <c r="C179" s="15">
        <f ca="1">INDEX('GHG Emissions'!$B$30:$Q$53,MATCH('Annual CBI Impacts of Actions'!$A179,'GHG Emissions'!$A$30:$A$53,0),MATCH('Annual CBI Impacts of Actions'!$B$174,'GHG Emissions'!$B$29:$Q$29,0))</f>
        <v>8271222.5228808606</v>
      </c>
      <c r="D179" s="58" t="s">
        <v>87</v>
      </c>
      <c r="E179" s="58" t="s">
        <v>87</v>
      </c>
      <c r="F179" s="58" t="s">
        <v>87</v>
      </c>
      <c r="G179" s="58" t="s">
        <v>87</v>
      </c>
      <c r="H179" s="58" t="s">
        <v>87</v>
      </c>
      <c r="I179" s="58" t="s">
        <v>87</v>
      </c>
      <c r="J179" s="58" t="s">
        <v>87</v>
      </c>
      <c r="K179" s="58" t="s">
        <v>87</v>
      </c>
    </row>
    <row r="180" spans="1:11">
      <c r="A180" s="3">
        <f t="shared" si="7"/>
        <v>2026</v>
      </c>
      <c r="B180" s="15">
        <v>0</v>
      </c>
      <c r="C180" s="15">
        <f ca="1">INDEX('GHG Emissions'!$B$30:$Q$53,MATCH('Annual CBI Impacts of Actions'!$A180,'GHG Emissions'!$A$30:$A$53,0),MATCH('Annual CBI Impacts of Actions'!$B$174,'GHG Emissions'!$B$29:$Q$29,0))</f>
        <v>5469686.432327359</v>
      </c>
      <c r="D180" s="58" t="s">
        <v>87</v>
      </c>
      <c r="E180" s="58" t="s">
        <v>87</v>
      </c>
      <c r="F180" s="58" t="s">
        <v>87</v>
      </c>
      <c r="G180" s="58" t="s">
        <v>87</v>
      </c>
      <c r="H180" s="58" t="s">
        <v>87</v>
      </c>
      <c r="I180" s="58" t="s">
        <v>87</v>
      </c>
      <c r="J180" s="58" t="s">
        <v>87</v>
      </c>
      <c r="K180" s="58" t="s">
        <v>87</v>
      </c>
    </row>
    <row r="181" spans="1:11">
      <c r="A181" s="3">
        <f t="shared" si="7"/>
        <v>2027</v>
      </c>
      <c r="B181" s="15">
        <v>0</v>
      </c>
      <c r="C181" s="15">
        <f ca="1">INDEX('GHG Emissions'!$B$30:$Q$53,MATCH('Annual CBI Impacts of Actions'!$A181,'GHG Emissions'!$A$30:$A$53,0),MATCH('Annual CBI Impacts of Actions'!$B$174,'GHG Emissions'!$B$29:$Q$29,0))</f>
        <v>6153784.3576898174</v>
      </c>
      <c r="D181" s="58" t="s">
        <v>87</v>
      </c>
      <c r="E181" s="58" t="s">
        <v>87</v>
      </c>
      <c r="F181" s="58" t="s">
        <v>87</v>
      </c>
      <c r="G181" s="58" t="s">
        <v>87</v>
      </c>
      <c r="H181" s="58" t="s">
        <v>87</v>
      </c>
      <c r="I181" s="58" t="s">
        <v>87</v>
      </c>
      <c r="J181" s="58" t="s">
        <v>87</v>
      </c>
      <c r="K181" s="58" t="s">
        <v>87</v>
      </c>
    </row>
    <row r="182" spans="1:11">
      <c r="A182" s="3">
        <f t="shared" si="7"/>
        <v>2028</v>
      </c>
      <c r="B182" s="15">
        <v>0</v>
      </c>
      <c r="C182" s="15">
        <f ca="1">INDEX('GHG Emissions'!$B$30:$Q$53,MATCH('Annual CBI Impacts of Actions'!$A182,'GHG Emissions'!$A$30:$A$53,0),MATCH('Annual CBI Impacts of Actions'!$B$174,'GHG Emissions'!$B$29:$Q$29,0))</f>
        <v>5965414.8585420642</v>
      </c>
      <c r="D182" s="58" t="s">
        <v>87</v>
      </c>
      <c r="E182" s="58" t="s">
        <v>87</v>
      </c>
      <c r="F182" s="58" t="s">
        <v>87</v>
      </c>
      <c r="G182" s="58" t="s">
        <v>87</v>
      </c>
      <c r="H182" s="58" t="s">
        <v>87</v>
      </c>
      <c r="I182" s="58" t="s">
        <v>87</v>
      </c>
      <c r="J182" s="58" t="s">
        <v>87</v>
      </c>
      <c r="K182" s="58" t="s">
        <v>87</v>
      </c>
    </row>
    <row r="183" spans="1:11">
      <c r="A183" s="3">
        <f t="shared" si="7"/>
        <v>2029</v>
      </c>
      <c r="B183" s="15">
        <v>3.5533696747721573</v>
      </c>
      <c r="C183" s="15">
        <f ca="1">INDEX('GHG Emissions'!$B$30:$Q$53,MATCH('Annual CBI Impacts of Actions'!$A183,'GHG Emissions'!$A$30:$A$53,0),MATCH('Annual CBI Impacts of Actions'!$B$174,'GHG Emissions'!$B$29:$Q$29,0))</f>
        <v>3862138.6110530146</v>
      </c>
      <c r="D183" s="58" t="s">
        <v>87</v>
      </c>
      <c r="E183" s="58" t="s">
        <v>87</v>
      </c>
      <c r="F183" s="58" t="s">
        <v>87</v>
      </c>
      <c r="G183" s="58" t="s">
        <v>87</v>
      </c>
      <c r="H183" s="58" t="s">
        <v>87</v>
      </c>
      <c r="I183" s="58" t="s">
        <v>87</v>
      </c>
      <c r="J183" s="58" t="s">
        <v>87</v>
      </c>
      <c r="K183" s="58" t="s">
        <v>87</v>
      </c>
    </row>
    <row r="184" spans="1:11">
      <c r="A184" s="3">
        <f t="shared" si="7"/>
        <v>2030</v>
      </c>
      <c r="B184" s="15">
        <v>0</v>
      </c>
      <c r="C184" s="15">
        <f ca="1">INDEX('GHG Emissions'!$B$30:$Q$53,MATCH('Annual CBI Impacts of Actions'!$A184,'GHG Emissions'!$A$30:$A$53,0),MATCH('Annual CBI Impacts of Actions'!$B$174,'GHG Emissions'!$B$29:$Q$29,0))</f>
        <v>1242779.3138041</v>
      </c>
      <c r="D184" s="58" t="s">
        <v>87</v>
      </c>
      <c r="E184" s="58" t="s">
        <v>87</v>
      </c>
      <c r="F184" s="58" t="s">
        <v>87</v>
      </c>
      <c r="G184" s="58" t="s">
        <v>87</v>
      </c>
      <c r="H184" s="58" t="s">
        <v>87</v>
      </c>
      <c r="I184" s="58" t="s">
        <v>87</v>
      </c>
      <c r="J184" s="58" t="s">
        <v>87</v>
      </c>
      <c r="K184" s="58" t="s">
        <v>87</v>
      </c>
    </row>
    <row r="185" spans="1:11">
      <c r="A185" s="3">
        <f t="shared" si="7"/>
        <v>2031</v>
      </c>
      <c r="B185" s="15">
        <v>0</v>
      </c>
      <c r="C185" s="15">
        <f ca="1">INDEX('GHG Emissions'!$B$30:$Q$53,MATCH('Annual CBI Impacts of Actions'!$A185,'GHG Emissions'!$A$30:$A$53,0),MATCH('Annual CBI Impacts of Actions'!$B$174,'GHG Emissions'!$B$29:$Q$29,0))</f>
        <v>1148574.7583322364</v>
      </c>
      <c r="D185" s="58" t="s">
        <v>87</v>
      </c>
      <c r="E185" s="58" t="s">
        <v>87</v>
      </c>
      <c r="F185" s="58" t="s">
        <v>87</v>
      </c>
      <c r="G185" s="58" t="s">
        <v>87</v>
      </c>
      <c r="H185" s="58" t="s">
        <v>87</v>
      </c>
      <c r="I185" s="58" t="s">
        <v>87</v>
      </c>
      <c r="J185" s="58" t="s">
        <v>87</v>
      </c>
      <c r="K185" s="58" t="s">
        <v>87</v>
      </c>
    </row>
    <row r="186" spans="1:11">
      <c r="A186" s="3">
        <f t="shared" si="7"/>
        <v>2032</v>
      </c>
      <c r="B186" s="15">
        <v>0</v>
      </c>
      <c r="C186" s="15">
        <f ca="1">INDEX('GHG Emissions'!$B$30:$Q$53,MATCH('Annual CBI Impacts of Actions'!$A186,'GHG Emissions'!$A$30:$A$53,0),MATCH('Annual CBI Impacts of Actions'!$B$174,'GHG Emissions'!$B$29:$Q$29,0))</f>
        <v>633743.59281109669</v>
      </c>
      <c r="D186" s="58" t="s">
        <v>87</v>
      </c>
      <c r="E186" s="58" t="s">
        <v>87</v>
      </c>
      <c r="F186" s="58" t="s">
        <v>87</v>
      </c>
      <c r="G186" s="58" t="s">
        <v>87</v>
      </c>
      <c r="H186" s="58" t="s">
        <v>87</v>
      </c>
      <c r="I186" s="58" t="s">
        <v>87</v>
      </c>
      <c r="J186" s="58" t="s">
        <v>87</v>
      </c>
      <c r="K186" s="58" t="s">
        <v>87</v>
      </c>
    </row>
    <row r="187" spans="1:11">
      <c r="A187" s="3">
        <f t="shared" si="7"/>
        <v>2033</v>
      </c>
      <c r="B187" s="15">
        <v>0</v>
      </c>
      <c r="C187" s="15">
        <f ca="1">INDEX('GHG Emissions'!$B$30:$Q$53,MATCH('Annual CBI Impacts of Actions'!$A187,'GHG Emissions'!$A$30:$A$53,0),MATCH('Annual CBI Impacts of Actions'!$B$174,'GHG Emissions'!$B$29:$Q$29,0))</f>
        <v>497488.49656304746</v>
      </c>
      <c r="D187" s="58" t="s">
        <v>87</v>
      </c>
      <c r="E187" s="58" t="s">
        <v>87</v>
      </c>
      <c r="F187" s="58" t="s">
        <v>87</v>
      </c>
      <c r="G187" s="58" t="s">
        <v>87</v>
      </c>
      <c r="H187" s="58" t="s">
        <v>87</v>
      </c>
      <c r="I187" s="58" t="s">
        <v>87</v>
      </c>
      <c r="J187" s="58" t="s">
        <v>87</v>
      </c>
      <c r="K187" s="58" t="s">
        <v>87</v>
      </c>
    </row>
    <row r="188" spans="1:11">
      <c r="A188" s="3">
        <f t="shared" si="7"/>
        <v>2034</v>
      </c>
      <c r="B188" s="15">
        <v>0</v>
      </c>
      <c r="C188" s="15">
        <f ca="1">INDEX('GHG Emissions'!$B$30:$Q$53,MATCH('Annual CBI Impacts of Actions'!$A188,'GHG Emissions'!$A$30:$A$53,0),MATCH('Annual CBI Impacts of Actions'!$B$174,'GHG Emissions'!$B$29:$Q$29,0))</f>
        <v>462798.83843936695</v>
      </c>
      <c r="D188" s="58" t="s">
        <v>87</v>
      </c>
      <c r="E188" s="58" t="s">
        <v>87</v>
      </c>
      <c r="F188" s="58" t="s">
        <v>87</v>
      </c>
      <c r="G188" s="58" t="s">
        <v>87</v>
      </c>
      <c r="H188" s="58" t="s">
        <v>87</v>
      </c>
      <c r="I188" s="58" t="s">
        <v>87</v>
      </c>
      <c r="J188" s="58" t="s">
        <v>87</v>
      </c>
      <c r="K188" s="58" t="s">
        <v>87</v>
      </c>
    </row>
    <row r="189" spans="1:11">
      <c r="A189" s="3">
        <f t="shared" si="7"/>
        <v>2035</v>
      </c>
      <c r="B189" s="15">
        <v>0</v>
      </c>
      <c r="C189" s="15">
        <f ca="1">INDEX('GHG Emissions'!$B$30:$Q$53,MATCH('Annual CBI Impacts of Actions'!$A189,'GHG Emissions'!$A$30:$A$53,0),MATCH('Annual CBI Impacts of Actions'!$B$174,'GHG Emissions'!$B$29:$Q$29,0))</f>
        <v>442767.73886706436</v>
      </c>
      <c r="D189" s="58" t="s">
        <v>87</v>
      </c>
      <c r="E189" s="58" t="s">
        <v>87</v>
      </c>
      <c r="F189" s="58" t="s">
        <v>87</v>
      </c>
      <c r="G189" s="58" t="s">
        <v>87</v>
      </c>
      <c r="H189" s="58" t="s">
        <v>87</v>
      </c>
      <c r="I189" s="58" t="s">
        <v>87</v>
      </c>
      <c r="J189" s="58" t="s">
        <v>87</v>
      </c>
      <c r="K189" s="58" t="s">
        <v>87</v>
      </c>
    </row>
    <row r="190" spans="1:11">
      <c r="A190" s="3">
        <f t="shared" si="7"/>
        <v>2036</v>
      </c>
      <c r="B190" s="15">
        <v>0</v>
      </c>
      <c r="C190" s="15">
        <f ca="1">INDEX('GHG Emissions'!$B$30:$Q$53,MATCH('Annual CBI Impacts of Actions'!$A190,'GHG Emissions'!$A$30:$A$53,0),MATCH('Annual CBI Impacts of Actions'!$B$174,'GHG Emissions'!$B$29:$Q$29,0))</f>
        <v>449601.3595613463</v>
      </c>
      <c r="D190" s="58" t="s">
        <v>87</v>
      </c>
      <c r="E190" s="58" t="s">
        <v>87</v>
      </c>
      <c r="F190" s="58" t="s">
        <v>87</v>
      </c>
      <c r="G190" s="58" t="s">
        <v>87</v>
      </c>
      <c r="H190" s="58" t="s">
        <v>87</v>
      </c>
      <c r="I190" s="58" t="s">
        <v>87</v>
      </c>
      <c r="J190" s="58" t="s">
        <v>87</v>
      </c>
      <c r="K190" s="58" t="s">
        <v>87</v>
      </c>
    </row>
    <row r="191" spans="1:11">
      <c r="A191" s="3">
        <f t="shared" si="7"/>
        <v>2037</v>
      </c>
      <c r="B191" s="15">
        <v>0</v>
      </c>
      <c r="C191" s="15">
        <f ca="1">INDEX('GHG Emissions'!$B$30:$Q$53,MATCH('Annual CBI Impacts of Actions'!$A191,'GHG Emissions'!$A$30:$A$53,0),MATCH('Annual CBI Impacts of Actions'!$B$174,'GHG Emissions'!$B$29:$Q$29,0))</f>
        <v>403506.53269653517</v>
      </c>
      <c r="D191" s="58" t="s">
        <v>87</v>
      </c>
      <c r="E191" s="58" t="s">
        <v>87</v>
      </c>
      <c r="F191" s="58" t="s">
        <v>87</v>
      </c>
      <c r="G191" s="58" t="s">
        <v>87</v>
      </c>
      <c r="H191" s="58" t="s">
        <v>87</v>
      </c>
      <c r="I191" s="58" t="s">
        <v>87</v>
      </c>
      <c r="J191" s="58" t="s">
        <v>87</v>
      </c>
      <c r="K191" s="58" t="s">
        <v>87</v>
      </c>
    </row>
    <row r="192" spans="1:11">
      <c r="A192" s="3">
        <f t="shared" si="7"/>
        <v>2038</v>
      </c>
      <c r="B192" s="15">
        <v>0</v>
      </c>
      <c r="C192" s="15">
        <f ca="1">INDEX('GHG Emissions'!$B$30:$Q$53,MATCH('Annual CBI Impacts of Actions'!$A192,'GHG Emissions'!$A$30:$A$53,0),MATCH('Annual CBI Impacts of Actions'!$B$174,'GHG Emissions'!$B$29:$Q$29,0))</f>
        <v>360671.54521188163</v>
      </c>
      <c r="D192" s="58" t="s">
        <v>87</v>
      </c>
      <c r="E192" s="58" t="s">
        <v>87</v>
      </c>
      <c r="F192" s="58" t="s">
        <v>87</v>
      </c>
      <c r="G192" s="58" t="s">
        <v>87</v>
      </c>
      <c r="H192" s="58" t="s">
        <v>87</v>
      </c>
      <c r="I192" s="58" t="s">
        <v>87</v>
      </c>
      <c r="J192" s="58" t="s">
        <v>87</v>
      </c>
      <c r="K192" s="58" t="s">
        <v>87</v>
      </c>
    </row>
    <row r="193" spans="1:11">
      <c r="A193" s="3">
        <f t="shared" si="7"/>
        <v>2039</v>
      </c>
      <c r="B193" s="15">
        <v>0</v>
      </c>
      <c r="C193" s="15">
        <f ca="1">INDEX('GHG Emissions'!$B$30:$Q$53,MATCH('Annual CBI Impacts of Actions'!$A193,'GHG Emissions'!$A$30:$A$53,0),MATCH('Annual CBI Impacts of Actions'!$B$174,'GHG Emissions'!$B$29:$Q$29,0))</f>
        <v>365754.44105618465</v>
      </c>
      <c r="D193" s="58" t="s">
        <v>87</v>
      </c>
      <c r="E193" s="58" t="s">
        <v>87</v>
      </c>
      <c r="F193" s="58" t="s">
        <v>87</v>
      </c>
      <c r="G193" s="58" t="s">
        <v>87</v>
      </c>
      <c r="H193" s="58" t="s">
        <v>87</v>
      </c>
      <c r="I193" s="58" t="s">
        <v>87</v>
      </c>
      <c r="J193" s="58" t="s">
        <v>87</v>
      </c>
      <c r="K193" s="58" t="s">
        <v>87</v>
      </c>
    </row>
    <row r="194" spans="1:11">
      <c r="A194" s="3">
        <f t="shared" si="7"/>
        <v>2040</v>
      </c>
      <c r="B194" s="15">
        <v>0</v>
      </c>
      <c r="C194" s="15">
        <f ca="1">INDEX('GHG Emissions'!$B$30:$Q$53,MATCH('Annual CBI Impacts of Actions'!$A194,'GHG Emissions'!$A$30:$A$53,0),MATCH('Annual CBI Impacts of Actions'!$B$174,'GHG Emissions'!$B$29:$Q$29,0))</f>
        <v>0</v>
      </c>
      <c r="D194" s="58" t="s">
        <v>87</v>
      </c>
      <c r="E194" s="58" t="s">
        <v>87</v>
      </c>
      <c r="F194" s="58" t="s">
        <v>87</v>
      </c>
      <c r="G194" s="58" t="s">
        <v>87</v>
      </c>
      <c r="H194" s="58" t="s">
        <v>87</v>
      </c>
      <c r="I194" s="58" t="s">
        <v>87</v>
      </c>
      <c r="J194" s="58" t="s">
        <v>87</v>
      </c>
      <c r="K194" s="58" t="s">
        <v>87</v>
      </c>
    </row>
    <row r="195" spans="1:11">
      <c r="A195" s="3">
        <f t="shared" si="7"/>
        <v>2041</v>
      </c>
      <c r="B195" s="15">
        <v>0</v>
      </c>
      <c r="C195" s="15">
        <f ca="1">INDEX('GHG Emissions'!$B$30:$Q$53,MATCH('Annual CBI Impacts of Actions'!$A195,'GHG Emissions'!$A$30:$A$53,0),MATCH('Annual CBI Impacts of Actions'!$B$174,'GHG Emissions'!$B$29:$Q$29,0))</f>
        <v>0</v>
      </c>
      <c r="D195" s="58" t="s">
        <v>87</v>
      </c>
      <c r="E195" s="58" t="s">
        <v>87</v>
      </c>
      <c r="F195" s="58" t="s">
        <v>87</v>
      </c>
      <c r="G195" s="58" t="s">
        <v>87</v>
      </c>
      <c r="H195" s="58" t="s">
        <v>87</v>
      </c>
      <c r="I195" s="58" t="s">
        <v>87</v>
      </c>
      <c r="J195" s="58" t="s">
        <v>87</v>
      </c>
      <c r="K195" s="58" t="s">
        <v>87</v>
      </c>
    </row>
    <row r="196" spans="1:11">
      <c r="A196" s="3">
        <f t="shared" si="7"/>
        <v>2042</v>
      </c>
      <c r="B196" s="15">
        <v>0</v>
      </c>
      <c r="C196" s="15">
        <f ca="1">INDEX('GHG Emissions'!$B$30:$Q$53,MATCH('Annual CBI Impacts of Actions'!$A196,'GHG Emissions'!$A$30:$A$53,0),MATCH('Annual CBI Impacts of Actions'!$B$174,'GHG Emissions'!$B$29:$Q$29,0))</f>
        <v>0</v>
      </c>
      <c r="D196" s="58" t="s">
        <v>87</v>
      </c>
      <c r="E196" s="58" t="s">
        <v>87</v>
      </c>
      <c r="F196" s="58" t="s">
        <v>87</v>
      </c>
      <c r="G196" s="58" t="s">
        <v>87</v>
      </c>
      <c r="H196" s="58" t="s">
        <v>87</v>
      </c>
      <c r="I196" s="58" t="s">
        <v>87</v>
      </c>
      <c r="J196" s="58" t="s">
        <v>87</v>
      </c>
      <c r="K196" s="58" t="s">
        <v>87</v>
      </c>
    </row>
    <row r="198" spans="1:11">
      <c r="A198" s="3">
        <f>A174+1</f>
        <v>9</v>
      </c>
      <c r="B198" s="3" t="str">
        <f ca="1">OFFSET(Portfolios!$B$8,A198,0)</f>
        <v>15% SSR Target Scenario-Pathway 2</v>
      </c>
    </row>
    <row r="199" spans="1:11">
      <c r="B199" s="53" t="s">
        <v>101</v>
      </c>
      <c r="C199" s="59" t="s">
        <v>102</v>
      </c>
      <c r="D199" s="53" t="s">
        <v>103</v>
      </c>
      <c r="E199" s="53" t="s">
        <v>104</v>
      </c>
      <c r="F199" s="53" t="s">
        <v>105</v>
      </c>
      <c r="G199" s="53" t="s">
        <v>106</v>
      </c>
      <c r="H199" s="53" t="s">
        <v>107</v>
      </c>
      <c r="I199" s="53" t="s">
        <v>108</v>
      </c>
      <c r="J199" s="53" t="s">
        <v>109</v>
      </c>
      <c r="K199" s="53" t="s">
        <v>110</v>
      </c>
    </row>
    <row r="200" spans="1:11">
      <c r="A200" s="51" t="s">
        <v>5</v>
      </c>
      <c r="B200" s="53" t="s">
        <v>111</v>
      </c>
      <c r="C200" s="53" t="s">
        <v>114</v>
      </c>
      <c r="D200" s="53" t="s">
        <v>113</v>
      </c>
      <c r="E200" s="53" t="s">
        <v>113</v>
      </c>
      <c r="F200" s="53" t="s">
        <v>113</v>
      </c>
      <c r="G200" s="53" t="s">
        <v>113</v>
      </c>
      <c r="H200" s="53" t="s">
        <v>113</v>
      </c>
      <c r="I200" s="53" t="s">
        <v>113</v>
      </c>
      <c r="J200" s="53" t="s">
        <v>113</v>
      </c>
      <c r="K200" s="53" t="s">
        <v>113</v>
      </c>
    </row>
    <row r="201" spans="1:11">
      <c r="A201" s="3">
        <v>2023</v>
      </c>
      <c r="B201" s="20">
        <v>3870.603291058284</v>
      </c>
      <c r="C201" s="15">
        <f ca="1">INDEX('GHG Emissions'!$B$30:$Q$53,MATCH('Annual CBI Impacts of Actions'!$A201,'GHG Emissions'!$A$30:$A$53,0),MATCH('Annual CBI Impacts of Actions'!$B$198,'GHG Emissions'!$B$29:$Q$29,0))</f>
        <v>10451566.962849775</v>
      </c>
      <c r="D201" s="58" t="s">
        <v>87</v>
      </c>
      <c r="E201" s="58" t="s">
        <v>87</v>
      </c>
      <c r="F201" s="58" t="s">
        <v>87</v>
      </c>
      <c r="G201" s="58" t="s">
        <v>87</v>
      </c>
      <c r="H201" s="58" t="s">
        <v>87</v>
      </c>
      <c r="I201" s="58" t="s">
        <v>87</v>
      </c>
      <c r="J201" s="58" t="s">
        <v>87</v>
      </c>
      <c r="K201" s="58" t="s">
        <v>87</v>
      </c>
    </row>
    <row r="202" spans="1:11">
      <c r="A202" s="3">
        <f>A201+1</f>
        <v>2024</v>
      </c>
      <c r="B202" s="20">
        <v>17977.347139677713</v>
      </c>
      <c r="C202" s="15">
        <f ca="1">INDEX('GHG Emissions'!$B$30:$Q$53,MATCH('Annual CBI Impacts of Actions'!$A202,'GHG Emissions'!$A$30:$A$53,0),MATCH('Annual CBI Impacts of Actions'!$B$198,'GHG Emissions'!$B$29:$Q$29,0))</f>
        <v>9324372.2693813276</v>
      </c>
      <c r="D202" s="58" t="s">
        <v>87</v>
      </c>
      <c r="E202" s="58" t="s">
        <v>87</v>
      </c>
      <c r="F202" s="58" t="s">
        <v>87</v>
      </c>
      <c r="G202" s="58" t="s">
        <v>87</v>
      </c>
      <c r="H202" s="58" t="s">
        <v>87</v>
      </c>
      <c r="I202" s="58" t="s">
        <v>87</v>
      </c>
      <c r="J202" s="58" t="s">
        <v>87</v>
      </c>
      <c r="K202" s="58" t="s">
        <v>87</v>
      </c>
    </row>
    <row r="203" spans="1:11">
      <c r="A203" s="3">
        <f t="shared" ref="A203:A220" si="8">A202+1</f>
        <v>2025</v>
      </c>
      <c r="B203" s="15">
        <v>0</v>
      </c>
      <c r="C203" s="15">
        <f ca="1">INDEX('GHG Emissions'!$B$30:$Q$53,MATCH('Annual CBI Impacts of Actions'!$A203,'GHG Emissions'!$A$30:$A$53,0),MATCH('Annual CBI Impacts of Actions'!$B$198,'GHG Emissions'!$B$29:$Q$29,0))</f>
        <v>7427471.2107978584</v>
      </c>
      <c r="D203" s="58" t="s">
        <v>87</v>
      </c>
      <c r="E203" s="58" t="s">
        <v>87</v>
      </c>
      <c r="F203" s="58" t="s">
        <v>87</v>
      </c>
      <c r="G203" s="58" t="s">
        <v>87</v>
      </c>
      <c r="H203" s="58" t="s">
        <v>87</v>
      </c>
      <c r="I203" s="58" t="s">
        <v>87</v>
      </c>
      <c r="J203" s="58" t="s">
        <v>87</v>
      </c>
      <c r="K203" s="58" t="s">
        <v>87</v>
      </c>
    </row>
    <row r="204" spans="1:11">
      <c r="A204" s="3">
        <f t="shared" si="8"/>
        <v>2026</v>
      </c>
      <c r="B204" s="15">
        <v>0</v>
      </c>
      <c r="C204" s="15">
        <f ca="1">INDEX('GHG Emissions'!$B$30:$Q$53,MATCH('Annual CBI Impacts of Actions'!$A204,'GHG Emissions'!$A$30:$A$53,0),MATCH('Annual CBI Impacts of Actions'!$B$198,'GHG Emissions'!$B$29:$Q$29,0))</f>
        <v>4861525.6098836958</v>
      </c>
      <c r="D204" s="58" t="s">
        <v>87</v>
      </c>
      <c r="E204" s="58" t="s">
        <v>87</v>
      </c>
      <c r="F204" s="58" t="s">
        <v>87</v>
      </c>
      <c r="G204" s="58" t="s">
        <v>87</v>
      </c>
      <c r="H204" s="58" t="s">
        <v>87</v>
      </c>
      <c r="I204" s="58" t="s">
        <v>87</v>
      </c>
      <c r="J204" s="58" t="s">
        <v>87</v>
      </c>
      <c r="K204" s="58" t="s">
        <v>87</v>
      </c>
    </row>
    <row r="205" spans="1:11">
      <c r="A205" s="3">
        <f t="shared" si="8"/>
        <v>2027</v>
      </c>
      <c r="B205" s="15">
        <v>0</v>
      </c>
      <c r="C205" s="15">
        <f ca="1">INDEX('GHG Emissions'!$B$30:$Q$53,MATCH('Annual CBI Impacts of Actions'!$A205,'GHG Emissions'!$A$30:$A$53,0),MATCH('Annual CBI Impacts of Actions'!$B$198,'GHG Emissions'!$B$29:$Q$29,0))</f>
        <v>5236986.4314720435</v>
      </c>
      <c r="D205" s="58" t="s">
        <v>87</v>
      </c>
      <c r="E205" s="58" t="s">
        <v>87</v>
      </c>
      <c r="F205" s="58" t="s">
        <v>87</v>
      </c>
      <c r="G205" s="58" t="s">
        <v>87</v>
      </c>
      <c r="H205" s="58" t="s">
        <v>87</v>
      </c>
      <c r="I205" s="58" t="s">
        <v>87</v>
      </c>
      <c r="J205" s="58" t="s">
        <v>87</v>
      </c>
      <c r="K205" s="58" t="s">
        <v>87</v>
      </c>
    </row>
    <row r="206" spans="1:11">
      <c r="A206" s="3">
        <f t="shared" si="8"/>
        <v>2028</v>
      </c>
      <c r="B206" s="15">
        <v>0</v>
      </c>
      <c r="C206" s="15">
        <f ca="1">INDEX('GHG Emissions'!$B$30:$Q$53,MATCH('Annual CBI Impacts of Actions'!$A206,'GHG Emissions'!$A$30:$A$53,0),MATCH('Annual CBI Impacts of Actions'!$B$198,'GHG Emissions'!$B$29:$Q$29,0))</f>
        <v>4923788.213786996</v>
      </c>
      <c r="D206" s="58" t="s">
        <v>87</v>
      </c>
      <c r="E206" s="58" t="s">
        <v>87</v>
      </c>
      <c r="F206" s="58" t="s">
        <v>87</v>
      </c>
      <c r="G206" s="58" t="s">
        <v>87</v>
      </c>
      <c r="H206" s="58" t="s">
        <v>87</v>
      </c>
      <c r="I206" s="58" t="s">
        <v>87</v>
      </c>
      <c r="J206" s="58" t="s">
        <v>87</v>
      </c>
      <c r="K206" s="58" t="s">
        <v>87</v>
      </c>
    </row>
    <row r="207" spans="1:11">
      <c r="A207" s="3">
        <f t="shared" si="8"/>
        <v>2029</v>
      </c>
      <c r="B207" s="15">
        <v>3.5533696747721573</v>
      </c>
      <c r="C207" s="15">
        <f ca="1">INDEX('GHG Emissions'!$B$30:$Q$53,MATCH('Annual CBI Impacts of Actions'!$A207,'GHG Emissions'!$A$30:$A$53,0),MATCH('Annual CBI Impacts of Actions'!$B$198,'GHG Emissions'!$B$29:$Q$29,0))</f>
        <v>3192571.861539735</v>
      </c>
      <c r="D207" s="58" t="s">
        <v>87</v>
      </c>
      <c r="E207" s="58" t="s">
        <v>87</v>
      </c>
      <c r="F207" s="58" t="s">
        <v>87</v>
      </c>
      <c r="G207" s="58" t="s">
        <v>87</v>
      </c>
      <c r="H207" s="58" t="s">
        <v>87</v>
      </c>
      <c r="I207" s="58" t="s">
        <v>87</v>
      </c>
      <c r="J207" s="58" t="s">
        <v>87</v>
      </c>
      <c r="K207" s="58" t="s">
        <v>87</v>
      </c>
    </row>
    <row r="208" spans="1:11">
      <c r="A208" s="3">
        <f t="shared" si="8"/>
        <v>2030</v>
      </c>
      <c r="B208" s="15">
        <v>0</v>
      </c>
      <c r="C208" s="15">
        <f ca="1">INDEX('GHG Emissions'!$B$30:$Q$53,MATCH('Annual CBI Impacts of Actions'!$A208,'GHG Emissions'!$A$30:$A$53,0),MATCH('Annual CBI Impacts of Actions'!$B$198,'GHG Emissions'!$B$29:$Q$29,0))</f>
        <v>1789092.9422686547</v>
      </c>
      <c r="D208" s="58" t="s">
        <v>87</v>
      </c>
      <c r="E208" s="58" t="s">
        <v>87</v>
      </c>
      <c r="F208" s="58" t="s">
        <v>87</v>
      </c>
      <c r="G208" s="58" t="s">
        <v>87</v>
      </c>
      <c r="H208" s="58" t="s">
        <v>87</v>
      </c>
      <c r="I208" s="58" t="s">
        <v>87</v>
      </c>
      <c r="J208" s="58" t="s">
        <v>87</v>
      </c>
      <c r="K208" s="58" t="s">
        <v>87</v>
      </c>
    </row>
    <row r="209" spans="1:11">
      <c r="A209" s="3">
        <f t="shared" si="8"/>
        <v>2031</v>
      </c>
      <c r="B209" s="15">
        <v>0</v>
      </c>
      <c r="C209" s="15">
        <f ca="1">INDEX('GHG Emissions'!$B$30:$Q$53,MATCH('Annual CBI Impacts of Actions'!$A209,'GHG Emissions'!$A$30:$A$53,0),MATCH('Annual CBI Impacts of Actions'!$B$198,'GHG Emissions'!$B$29:$Q$29,0))</f>
        <v>1724912.9717350099</v>
      </c>
      <c r="D209" s="58" t="s">
        <v>87</v>
      </c>
      <c r="E209" s="58" t="s">
        <v>87</v>
      </c>
      <c r="F209" s="58" t="s">
        <v>87</v>
      </c>
      <c r="G209" s="58" t="s">
        <v>87</v>
      </c>
      <c r="H209" s="58" t="s">
        <v>87</v>
      </c>
      <c r="I209" s="58" t="s">
        <v>87</v>
      </c>
      <c r="J209" s="58" t="s">
        <v>87</v>
      </c>
      <c r="K209" s="58" t="s">
        <v>87</v>
      </c>
    </row>
    <row r="210" spans="1:11">
      <c r="A210" s="3">
        <f t="shared" si="8"/>
        <v>2032</v>
      </c>
      <c r="B210" s="15">
        <v>0</v>
      </c>
      <c r="C210" s="15">
        <f ca="1">INDEX('GHG Emissions'!$B$30:$Q$53,MATCH('Annual CBI Impacts of Actions'!$A210,'GHG Emissions'!$A$30:$A$53,0),MATCH('Annual CBI Impacts of Actions'!$B$198,'GHG Emissions'!$B$29:$Q$29,0))</f>
        <v>963770.62902841507</v>
      </c>
      <c r="D210" s="58" t="s">
        <v>87</v>
      </c>
      <c r="E210" s="58" t="s">
        <v>87</v>
      </c>
      <c r="F210" s="58" t="s">
        <v>87</v>
      </c>
      <c r="G210" s="58" t="s">
        <v>87</v>
      </c>
      <c r="H210" s="58" t="s">
        <v>87</v>
      </c>
      <c r="I210" s="58" t="s">
        <v>87</v>
      </c>
      <c r="J210" s="58" t="s">
        <v>87</v>
      </c>
      <c r="K210" s="58" t="s">
        <v>87</v>
      </c>
    </row>
    <row r="211" spans="1:11">
      <c r="A211" s="3">
        <f t="shared" si="8"/>
        <v>2033</v>
      </c>
      <c r="B211" s="15">
        <v>0</v>
      </c>
      <c r="C211" s="15">
        <f ca="1">INDEX('GHG Emissions'!$B$30:$Q$53,MATCH('Annual CBI Impacts of Actions'!$A211,'GHG Emissions'!$A$30:$A$53,0),MATCH('Annual CBI Impacts of Actions'!$B$198,'GHG Emissions'!$B$29:$Q$29,0))</f>
        <v>780756.90723625047</v>
      </c>
      <c r="D211" s="58" t="s">
        <v>87</v>
      </c>
      <c r="E211" s="58" t="s">
        <v>87</v>
      </c>
      <c r="F211" s="58" t="s">
        <v>87</v>
      </c>
      <c r="G211" s="58" t="s">
        <v>87</v>
      </c>
      <c r="H211" s="58" t="s">
        <v>87</v>
      </c>
      <c r="I211" s="58" t="s">
        <v>87</v>
      </c>
      <c r="J211" s="58" t="s">
        <v>87</v>
      </c>
      <c r="K211" s="58" t="s">
        <v>87</v>
      </c>
    </row>
    <row r="212" spans="1:11">
      <c r="A212" s="3">
        <f t="shared" si="8"/>
        <v>2034</v>
      </c>
      <c r="B212" s="15">
        <v>0</v>
      </c>
      <c r="C212" s="15">
        <f ca="1">INDEX('GHG Emissions'!$B$30:$Q$53,MATCH('Annual CBI Impacts of Actions'!$A212,'GHG Emissions'!$A$30:$A$53,0),MATCH('Annual CBI Impacts of Actions'!$B$198,'GHG Emissions'!$B$29:$Q$29,0))</f>
        <v>705837.92329988116</v>
      </c>
      <c r="D212" s="58" t="s">
        <v>87</v>
      </c>
      <c r="E212" s="58" t="s">
        <v>87</v>
      </c>
      <c r="F212" s="58" t="s">
        <v>87</v>
      </c>
      <c r="G212" s="58" t="s">
        <v>87</v>
      </c>
      <c r="H212" s="58" t="s">
        <v>87</v>
      </c>
      <c r="I212" s="58" t="s">
        <v>87</v>
      </c>
      <c r="J212" s="58" t="s">
        <v>87</v>
      </c>
      <c r="K212" s="58" t="s">
        <v>87</v>
      </c>
    </row>
    <row r="213" spans="1:11">
      <c r="A213" s="3">
        <f t="shared" si="8"/>
        <v>2035</v>
      </c>
      <c r="B213" s="15">
        <v>0</v>
      </c>
      <c r="C213" s="15">
        <f ca="1">INDEX('GHG Emissions'!$B$30:$Q$53,MATCH('Annual CBI Impacts of Actions'!$A213,'GHG Emissions'!$A$30:$A$53,0),MATCH('Annual CBI Impacts of Actions'!$B$198,'GHG Emissions'!$B$29:$Q$29,0))</f>
        <v>691075.89253930701</v>
      </c>
      <c r="D213" s="58" t="s">
        <v>87</v>
      </c>
      <c r="E213" s="58" t="s">
        <v>87</v>
      </c>
      <c r="F213" s="58" t="s">
        <v>87</v>
      </c>
      <c r="G213" s="58" t="s">
        <v>87</v>
      </c>
      <c r="H213" s="58" t="s">
        <v>87</v>
      </c>
      <c r="I213" s="58" t="s">
        <v>87</v>
      </c>
      <c r="J213" s="58" t="s">
        <v>87</v>
      </c>
      <c r="K213" s="58" t="s">
        <v>87</v>
      </c>
    </row>
    <row r="214" spans="1:11">
      <c r="A214" s="3">
        <f t="shared" si="8"/>
        <v>2036</v>
      </c>
      <c r="B214" s="15">
        <v>0</v>
      </c>
      <c r="C214" s="15">
        <f ca="1">INDEX('GHG Emissions'!$B$30:$Q$53,MATCH('Annual CBI Impacts of Actions'!$A214,'GHG Emissions'!$A$30:$A$53,0),MATCH('Annual CBI Impacts of Actions'!$B$198,'GHG Emissions'!$B$29:$Q$29,0))</f>
        <v>694975.86733723641</v>
      </c>
      <c r="D214" s="58" t="s">
        <v>87</v>
      </c>
      <c r="E214" s="58" t="s">
        <v>87</v>
      </c>
      <c r="F214" s="58" t="s">
        <v>87</v>
      </c>
      <c r="G214" s="58" t="s">
        <v>87</v>
      </c>
      <c r="H214" s="58" t="s">
        <v>87</v>
      </c>
      <c r="I214" s="58" t="s">
        <v>87</v>
      </c>
      <c r="J214" s="58" t="s">
        <v>87</v>
      </c>
      <c r="K214" s="58" t="s">
        <v>87</v>
      </c>
    </row>
    <row r="215" spans="1:11">
      <c r="A215" s="3">
        <f t="shared" si="8"/>
        <v>2037</v>
      </c>
      <c r="B215" s="15">
        <v>0</v>
      </c>
      <c r="C215" s="15">
        <f ca="1">INDEX('GHG Emissions'!$B$30:$Q$53,MATCH('Annual CBI Impacts of Actions'!$A215,'GHG Emissions'!$A$30:$A$53,0),MATCH('Annual CBI Impacts of Actions'!$B$198,'GHG Emissions'!$B$29:$Q$29,0))</f>
        <v>621487.30495811498</v>
      </c>
      <c r="D215" s="58" t="s">
        <v>87</v>
      </c>
      <c r="E215" s="58" t="s">
        <v>87</v>
      </c>
      <c r="F215" s="58" t="s">
        <v>87</v>
      </c>
      <c r="G215" s="58" t="s">
        <v>87</v>
      </c>
      <c r="H215" s="58" t="s">
        <v>87</v>
      </c>
      <c r="I215" s="58" t="s">
        <v>87</v>
      </c>
      <c r="J215" s="58" t="s">
        <v>87</v>
      </c>
      <c r="K215" s="58" t="s">
        <v>87</v>
      </c>
    </row>
    <row r="216" spans="1:11">
      <c r="A216" s="3">
        <f t="shared" si="8"/>
        <v>2038</v>
      </c>
      <c r="B216" s="15">
        <v>0</v>
      </c>
      <c r="C216" s="15">
        <f ca="1">INDEX('GHG Emissions'!$B$30:$Q$53,MATCH('Annual CBI Impacts of Actions'!$A216,'GHG Emissions'!$A$30:$A$53,0),MATCH('Annual CBI Impacts of Actions'!$B$198,'GHG Emissions'!$B$29:$Q$29,0))</f>
        <v>554130.091619835</v>
      </c>
      <c r="D216" s="58" t="s">
        <v>87</v>
      </c>
      <c r="E216" s="58" t="s">
        <v>87</v>
      </c>
      <c r="F216" s="58" t="s">
        <v>87</v>
      </c>
      <c r="G216" s="58" t="s">
        <v>87</v>
      </c>
      <c r="H216" s="58" t="s">
        <v>87</v>
      </c>
      <c r="I216" s="58" t="s">
        <v>87</v>
      </c>
      <c r="J216" s="58" t="s">
        <v>87</v>
      </c>
      <c r="K216" s="58" t="s">
        <v>87</v>
      </c>
    </row>
    <row r="217" spans="1:11">
      <c r="A217" s="3">
        <f t="shared" si="8"/>
        <v>2039</v>
      </c>
      <c r="B217" s="15">
        <v>0</v>
      </c>
      <c r="C217" s="15">
        <f ca="1">INDEX('GHG Emissions'!$B$30:$Q$53,MATCH('Annual CBI Impacts of Actions'!$A217,'GHG Emissions'!$A$30:$A$53,0),MATCH('Annual CBI Impacts of Actions'!$B$198,'GHG Emissions'!$B$29:$Q$29,0))</f>
        <v>571440.43272297888</v>
      </c>
      <c r="D217" s="58" t="s">
        <v>87</v>
      </c>
      <c r="E217" s="58" t="s">
        <v>87</v>
      </c>
      <c r="F217" s="58" t="s">
        <v>87</v>
      </c>
      <c r="G217" s="58" t="s">
        <v>87</v>
      </c>
      <c r="H217" s="58" t="s">
        <v>87</v>
      </c>
      <c r="I217" s="58" t="s">
        <v>87</v>
      </c>
      <c r="J217" s="58" t="s">
        <v>87</v>
      </c>
      <c r="K217" s="58" t="s">
        <v>87</v>
      </c>
    </row>
    <row r="218" spans="1:11">
      <c r="A218" s="3">
        <f t="shared" si="8"/>
        <v>2040</v>
      </c>
      <c r="B218" s="15">
        <v>0</v>
      </c>
      <c r="C218" s="15">
        <f ca="1">INDEX('GHG Emissions'!$B$30:$Q$53,MATCH('Annual CBI Impacts of Actions'!$A218,'GHG Emissions'!$A$30:$A$53,0),MATCH('Annual CBI Impacts of Actions'!$B$198,'GHG Emissions'!$B$29:$Q$29,0))</f>
        <v>0</v>
      </c>
      <c r="D218" s="58" t="s">
        <v>87</v>
      </c>
      <c r="E218" s="58" t="s">
        <v>87</v>
      </c>
      <c r="F218" s="58" t="s">
        <v>87</v>
      </c>
      <c r="G218" s="58" t="s">
        <v>87</v>
      </c>
      <c r="H218" s="58" t="s">
        <v>87</v>
      </c>
      <c r="I218" s="58" t="s">
        <v>87</v>
      </c>
      <c r="J218" s="58" t="s">
        <v>87</v>
      </c>
      <c r="K218" s="58" t="s">
        <v>87</v>
      </c>
    </row>
    <row r="219" spans="1:11">
      <c r="A219" s="3">
        <f t="shared" si="8"/>
        <v>2041</v>
      </c>
      <c r="B219" s="15">
        <v>0</v>
      </c>
      <c r="C219" s="15">
        <f ca="1">INDEX('GHG Emissions'!$B$30:$Q$53,MATCH('Annual CBI Impacts of Actions'!$A219,'GHG Emissions'!$A$30:$A$53,0),MATCH('Annual CBI Impacts of Actions'!$B$198,'GHG Emissions'!$B$29:$Q$29,0))</f>
        <v>0</v>
      </c>
      <c r="D219" s="58" t="s">
        <v>87</v>
      </c>
      <c r="E219" s="58" t="s">
        <v>87</v>
      </c>
      <c r="F219" s="58" t="s">
        <v>87</v>
      </c>
      <c r="G219" s="58" t="s">
        <v>87</v>
      </c>
      <c r="H219" s="58" t="s">
        <v>87</v>
      </c>
      <c r="I219" s="58" t="s">
        <v>87</v>
      </c>
      <c r="J219" s="58" t="s">
        <v>87</v>
      </c>
      <c r="K219" s="58" t="s">
        <v>87</v>
      </c>
    </row>
    <row r="220" spans="1:11">
      <c r="A220" s="3">
        <f t="shared" si="8"/>
        <v>2042</v>
      </c>
      <c r="B220" s="15">
        <v>0</v>
      </c>
      <c r="C220" s="15">
        <f ca="1">INDEX('GHG Emissions'!$B$30:$Q$53,MATCH('Annual CBI Impacts of Actions'!$A220,'GHG Emissions'!$A$30:$A$53,0),MATCH('Annual CBI Impacts of Actions'!$B$198,'GHG Emissions'!$B$29:$Q$29,0))</f>
        <v>0</v>
      </c>
      <c r="D220" s="58" t="s">
        <v>87</v>
      </c>
      <c r="E220" s="58" t="s">
        <v>87</v>
      </c>
      <c r="F220" s="58" t="s">
        <v>87</v>
      </c>
      <c r="G220" s="58" t="s">
        <v>87</v>
      </c>
      <c r="H220" s="58" t="s">
        <v>87</v>
      </c>
      <c r="I220" s="58" t="s">
        <v>87</v>
      </c>
      <c r="J220" s="58" t="s">
        <v>87</v>
      </c>
      <c r="K220" s="58" t="s">
        <v>87</v>
      </c>
    </row>
    <row r="222" spans="1:11">
      <c r="A222" s="3">
        <f>A198+1</f>
        <v>10</v>
      </c>
      <c r="B222" s="3" t="str">
        <f ca="1">OFFSET(Portfolios!$B$8,A222,0)</f>
        <v>15% SSR Target Scenario</v>
      </c>
    </row>
    <row r="223" spans="1:11">
      <c r="B223" s="53" t="s">
        <v>101</v>
      </c>
      <c r="C223" s="59" t="s">
        <v>102</v>
      </c>
      <c r="D223" s="53" t="s">
        <v>103</v>
      </c>
      <c r="E223" s="53" t="s">
        <v>104</v>
      </c>
      <c r="F223" s="53" t="s">
        <v>105</v>
      </c>
      <c r="G223" s="53" t="s">
        <v>106</v>
      </c>
      <c r="H223" s="53" t="s">
        <v>107</v>
      </c>
      <c r="I223" s="53" t="s">
        <v>108</v>
      </c>
      <c r="J223" s="53" t="s">
        <v>109</v>
      </c>
      <c r="K223" s="53" t="s">
        <v>110</v>
      </c>
    </row>
    <row r="224" spans="1:11">
      <c r="A224" s="51" t="s">
        <v>5</v>
      </c>
      <c r="B224" s="53" t="s">
        <v>111</v>
      </c>
      <c r="C224" s="53" t="s">
        <v>114</v>
      </c>
      <c r="D224" s="53" t="s">
        <v>113</v>
      </c>
      <c r="E224" s="53" t="s">
        <v>113</v>
      </c>
      <c r="F224" s="53" t="s">
        <v>113</v>
      </c>
      <c r="G224" s="53" t="s">
        <v>113</v>
      </c>
      <c r="H224" s="53" t="s">
        <v>113</v>
      </c>
      <c r="I224" s="53" t="s">
        <v>113</v>
      </c>
      <c r="J224" s="53" t="s">
        <v>113</v>
      </c>
      <c r="K224" s="53" t="s">
        <v>113</v>
      </c>
    </row>
    <row r="225" spans="1:11">
      <c r="A225" s="3">
        <v>2023</v>
      </c>
      <c r="B225" s="20">
        <v>3870.603291058284</v>
      </c>
      <c r="C225" s="15">
        <f ca="1">INDEX('GHG Emissions'!$B$30:$Q$53,MATCH('Annual CBI Impacts of Actions'!$A225,'GHG Emissions'!$A$30:$A$53,0),MATCH('Annual CBI Impacts of Actions'!$B$222,'GHG Emissions'!$B$29:$Q$29,0))</f>
        <v>10825539.038575711</v>
      </c>
      <c r="D225" s="58" t="s">
        <v>87</v>
      </c>
      <c r="E225" s="58" t="s">
        <v>87</v>
      </c>
      <c r="F225" s="58" t="s">
        <v>87</v>
      </c>
      <c r="G225" s="58" t="s">
        <v>87</v>
      </c>
      <c r="H225" s="58" t="s">
        <v>87</v>
      </c>
      <c r="I225" s="58" t="s">
        <v>87</v>
      </c>
      <c r="J225" s="58" t="s">
        <v>87</v>
      </c>
      <c r="K225" s="58" t="s">
        <v>87</v>
      </c>
    </row>
    <row r="226" spans="1:11">
      <c r="A226" s="3">
        <f>A225+1</f>
        <v>2024</v>
      </c>
      <c r="B226" s="20">
        <v>17977.347139677713</v>
      </c>
      <c r="C226" s="15">
        <f ca="1">INDEX('GHG Emissions'!$B$30:$Q$53,MATCH('Annual CBI Impacts of Actions'!$A226,'GHG Emissions'!$A$30:$A$53,0),MATCH('Annual CBI Impacts of Actions'!$B$222,'GHG Emissions'!$B$29:$Q$29,0))</f>
        <v>10136573.116313439</v>
      </c>
      <c r="D226" s="58" t="s">
        <v>87</v>
      </c>
      <c r="E226" s="58" t="s">
        <v>87</v>
      </c>
      <c r="F226" s="58" t="s">
        <v>87</v>
      </c>
      <c r="G226" s="58" t="s">
        <v>87</v>
      </c>
      <c r="H226" s="58" t="s">
        <v>87</v>
      </c>
      <c r="I226" s="58" t="s">
        <v>87</v>
      </c>
      <c r="J226" s="58" t="s">
        <v>87</v>
      </c>
      <c r="K226" s="58" t="s">
        <v>87</v>
      </c>
    </row>
    <row r="227" spans="1:11">
      <c r="A227" s="3">
        <f t="shared" ref="A227:A244" si="9">A226+1</f>
        <v>2025</v>
      </c>
      <c r="B227" s="15">
        <v>0</v>
      </c>
      <c r="C227" s="15">
        <f ca="1">INDEX('GHG Emissions'!$B$30:$Q$53,MATCH('Annual CBI Impacts of Actions'!$A227,'GHG Emissions'!$A$30:$A$53,0),MATCH('Annual CBI Impacts of Actions'!$B$222,'GHG Emissions'!$B$29:$Q$29,0))</f>
        <v>8271222.5228808606</v>
      </c>
      <c r="D227" s="58" t="s">
        <v>87</v>
      </c>
      <c r="E227" s="58" t="s">
        <v>87</v>
      </c>
      <c r="F227" s="58" t="s">
        <v>87</v>
      </c>
      <c r="G227" s="58" t="s">
        <v>87</v>
      </c>
      <c r="H227" s="58" t="s">
        <v>87</v>
      </c>
      <c r="I227" s="58" t="s">
        <v>87</v>
      </c>
      <c r="J227" s="58" t="s">
        <v>87</v>
      </c>
      <c r="K227" s="58" t="s">
        <v>87</v>
      </c>
    </row>
    <row r="228" spans="1:11">
      <c r="A228" s="3">
        <f t="shared" si="9"/>
        <v>2026</v>
      </c>
      <c r="B228" s="15">
        <v>0</v>
      </c>
      <c r="C228" s="15">
        <f ca="1">INDEX('GHG Emissions'!$B$30:$Q$53,MATCH('Annual CBI Impacts of Actions'!$A228,'GHG Emissions'!$A$30:$A$53,0),MATCH('Annual CBI Impacts of Actions'!$B$222,'GHG Emissions'!$B$29:$Q$29,0))</f>
        <v>5469686.432327359</v>
      </c>
      <c r="D228" s="58" t="s">
        <v>87</v>
      </c>
      <c r="E228" s="58" t="s">
        <v>87</v>
      </c>
      <c r="F228" s="58" t="s">
        <v>87</v>
      </c>
      <c r="G228" s="58" t="s">
        <v>87</v>
      </c>
      <c r="H228" s="58" t="s">
        <v>87</v>
      </c>
      <c r="I228" s="58" t="s">
        <v>87</v>
      </c>
      <c r="J228" s="58" t="s">
        <v>87</v>
      </c>
      <c r="K228" s="58" t="s">
        <v>87</v>
      </c>
    </row>
    <row r="229" spans="1:11">
      <c r="A229" s="3">
        <f t="shared" si="9"/>
        <v>2027</v>
      </c>
      <c r="B229" s="15">
        <v>0</v>
      </c>
      <c r="C229" s="15">
        <f ca="1">INDEX('GHG Emissions'!$B$30:$Q$53,MATCH('Annual CBI Impacts of Actions'!$A229,'GHG Emissions'!$A$30:$A$53,0),MATCH('Annual CBI Impacts of Actions'!$B$222,'GHG Emissions'!$B$29:$Q$29,0))</f>
        <v>6153784.3576898174</v>
      </c>
      <c r="D229" s="58" t="s">
        <v>87</v>
      </c>
      <c r="E229" s="58" t="s">
        <v>87</v>
      </c>
      <c r="F229" s="58" t="s">
        <v>87</v>
      </c>
      <c r="G229" s="58" t="s">
        <v>87</v>
      </c>
      <c r="H229" s="58" t="s">
        <v>87</v>
      </c>
      <c r="I229" s="58" t="s">
        <v>87</v>
      </c>
      <c r="J229" s="58" t="s">
        <v>87</v>
      </c>
      <c r="K229" s="58" t="s">
        <v>87</v>
      </c>
    </row>
    <row r="230" spans="1:11">
      <c r="A230" s="3">
        <f t="shared" si="9"/>
        <v>2028</v>
      </c>
      <c r="B230" s="15">
        <v>0</v>
      </c>
      <c r="C230" s="15">
        <f ca="1">INDEX('GHG Emissions'!$B$30:$Q$53,MATCH('Annual CBI Impacts of Actions'!$A230,'GHG Emissions'!$A$30:$A$53,0),MATCH('Annual CBI Impacts of Actions'!$B$222,'GHG Emissions'!$B$29:$Q$29,0))</f>
        <v>5965414.8585420642</v>
      </c>
      <c r="D230" s="58" t="s">
        <v>87</v>
      </c>
      <c r="E230" s="58" t="s">
        <v>87</v>
      </c>
      <c r="F230" s="58" t="s">
        <v>87</v>
      </c>
      <c r="G230" s="58" t="s">
        <v>87</v>
      </c>
      <c r="H230" s="58" t="s">
        <v>87</v>
      </c>
      <c r="I230" s="58" t="s">
        <v>87</v>
      </c>
      <c r="J230" s="58" t="s">
        <v>87</v>
      </c>
      <c r="K230" s="58" t="s">
        <v>87</v>
      </c>
    </row>
    <row r="231" spans="1:11">
      <c r="A231" s="3">
        <f t="shared" si="9"/>
        <v>2029</v>
      </c>
      <c r="B231" s="15">
        <v>3.5533696747721573</v>
      </c>
      <c r="C231" s="15">
        <f ca="1">INDEX('GHG Emissions'!$B$30:$Q$53,MATCH('Annual CBI Impacts of Actions'!$A231,'GHG Emissions'!$A$30:$A$53,0),MATCH('Annual CBI Impacts of Actions'!$B$222,'GHG Emissions'!$B$29:$Q$29,0))</f>
        <v>3862138.6110530146</v>
      </c>
      <c r="D231" s="58" t="s">
        <v>87</v>
      </c>
      <c r="E231" s="58" t="s">
        <v>87</v>
      </c>
      <c r="F231" s="58" t="s">
        <v>87</v>
      </c>
      <c r="G231" s="58" t="s">
        <v>87</v>
      </c>
      <c r="H231" s="58" t="s">
        <v>87</v>
      </c>
      <c r="I231" s="58" t="s">
        <v>87</v>
      </c>
      <c r="J231" s="58" t="s">
        <v>87</v>
      </c>
      <c r="K231" s="58" t="s">
        <v>87</v>
      </c>
    </row>
    <row r="232" spans="1:11">
      <c r="A232" s="3">
        <f t="shared" si="9"/>
        <v>2030</v>
      </c>
      <c r="B232" s="15">
        <v>0</v>
      </c>
      <c r="C232" s="15">
        <f ca="1">INDEX('GHG Emissions'!$B$30:$Q$53,MATCH('Annual CBI Impacts of Actions'!$A232,'GHG Emissions'!$A$30:$A$53,0),MATCH('Annual CBI Impacts of Actions'!$B$222,'GHG Emissions'!$B$29:$Q$29,0))</f>
        <v>2219248.7746501779</v>
      </c>
      <c r="D232" s="58" t="s">
        <v>87</v>
      </c>
      <c r="E232" s="58" t="s">
        <v>87</v>
      </c>
      <c r="F232" s="58" t="s">
        <v>87</v>
      </c>
      <c r="G232" s="58" t="s">
        <v>87</v>
      </c>
      <c r="H232" s="58" t="s">
        <v>87</v>
      </c>
      <c r="I232" s="58" t="s">
        <v>87</v>
      </c>
      <c r="J232" s="58" t="s">
        <v>87</v>
      </c>
      <c r="K232" s="58" t="s">
        <v>87</v>
      </c>
    </row>
    <row r="233" spans="1:11">
      <c r="A233" s="3">
        <f t="shared" si="9"/>
        <v>2031</v>
      </c>
      <c r="B233" s="15">
        <v>0</v>
      </c>
      <c r="C233" s="15">
        <f ca="1">INDEX('GHG Emissions'!$B$30:$Q$53,MATCH('Annual CBI Impacts of Actions'!$A233,'GHG Emissions'!$A$30:$A$53,0),MATCH('Annual CBI Impacts of Actions'!$B$222,'GHG Emissions'!$B$29:$Q$29,0))</f>
        <v>2344030.1190453805</v>
      </c>
      <c r="D233" s="58" t="s">
        <v>87</v>
      </c>
      <c r="E233" s="58" t="s">
        <v>87</v>
      </c>
      <c r="F233" s="58" t="s">
        <v>87</v>
      </c>
      <c r="G233" s="58" t="s">
        <v>87</v>
      </c>
      <c r="H233" s="58" t="s">
        <v>87</v>
      </c>
      <c r="I233" s="58" t="s">
        <v>87</v>
      </c>
      <c r="J233" s="58" t="s">
        <v>87</v>
      </c>
      <c r="K233" s="58" t="s">
        <v>87</v>
      </c>
    </row>
    <row r="234" spans="1:11">
      <c r="A234" s="3">
        <f t="shared" si="9"/>
        <v>2032</v>
      </c>
      <c r="B234" s="15">
        <v>0</v>
      </c>
      <c r="C234" s="15">
        <f ca="1">INDEX('GHG Emissions'!$B$30:$Q$53,MATCH('Annual CBI Impacts of Actions'!$A234,'GHG Emissions'!$A$30:$A$53,0),MATCH('Annual CBI Impacts of Actions'!$B$222,'GHG Emissions'!$B$29:$Q$29,0))</f>
        <v>1304132.9675412471</v>
      </c>
      <c r="D234" s="58" t="s">
        <v>87</v>
      </c>
      <c r="E234" s="58" t="s">
        <v>87</v>
      </c>
      <c r="F234" s="58" t="s">
        <v>87</v>
      </c>
      <c r="G234" s="58" t="s">
        <v>87</v>
      </c>
      <c r="H234" s="58" t="s">
        <v>87</v>
      </c>
      <c r="I234" s="58" t="s">
        <v>87</v>
      </c>
      <c r="J234" s="58" t="s">
        <v>87</v>
      </c>
      <c r="K234" s="58" t="s">
        <v>87</v>
      </c>
    </row>
    <row r="235" spans="1:11">
      <c r="A235" s="3">
        <f t="shared" si="9"/>
        <v>2033</v>
      </c>
      <c r="B235" s="15">
        <v>0</v>
      </c>
      <c r="C235" s="15">
        <f ca="1">INDEX('GHG Emissions'!$B$30:$Q$53,MATCH('Annual CBI Impacts of Actions'!$A235,'GHG Emissions'!$A$30:$A$53,0),MATCH('Annual CBI Impacts of Actions'!$B$222,'GHG Emissions'!$B$29:$Q$29,0))</f>
        <v>1011259.7794719842</v>
      </c>
      <c r="D235" s="58" t="s">
        <v>87</v>
      </c>
      <c r="E235" s="58" t="s">
        <v>87</v>
      </c>
      <c r="F235" s="58" t="s">
        <v>87</v>
      </c>
      <c r="G235" s="58" t="s">
        <v>87</v>
      </c>
      <c r="H235" s="58" t="s">
        <v>87</v>
      </c>
      <c r="I235" s="58" t="s">
        <v>87</v>
      </c>
      <c r="J235" s="58" t="s">
        <v>87</v>
      </c>
      <c r="K235" s="58" t="s">
        <v>87</v>
      </c>
    </row>
    <row r="236" spans="1:11">
      <c r="A236" s="3">
        <f t="shared" si="9"/>
        <v>2034</v>
      </c>
      <c r="B236" s="15">
        <v>0</v>
      </c>
      <c r="C236" s="15">
        <f ca="1">INDEX('GHG Emissions'!$B$30:$Q$53,MATCH('Annual CBI Impacts of Actions'!$A236,'GHG Emissions'!$A$30:$A$53,0),MATCH('Annual CBI Impacts of Actions'!$B$222,'GHG Emissions'!$B$29:$Q$29,0))</f>
        <v>942798.29404863692</v>
      </c>
      <c r="D236" s="58" t="s">
        <v>87</v>
      </c>
      <c r="E236" s="58" t="s">
        <v>87</v>
      </c>
      <c r="F236" s="58" t="s">
        <v>87</v>
      </c>
      <c r="G236" s="58" t="s">
        <v>87</v>
      </c>
      <c r="H236" s="58" t="s">
        <v>87</v>
      </c>
      <c r="I236" s="58" t="s">
        <v>87</v>
      </c>
      <c r="J236" s="58" t="s">
        <v>87</v>
      </c>
      <c r="K236" s="58" t="s">
        <v>87</v>
      </c>
    </row>
    <row r="237" spans="1:11">
      <c r="A237" s="3">
        <f t="shared" si="9"/>
        <v>2035</v>
      </c>
      <c r="B237" s="15">
        <v>0</v>
      </c>
      <c r="C237" s="15">
        <f ca="1">INDEX('GHG Emissions'!$B$30:$Q$53,MATCH('Annual CBI Impacts of Actions'!$A237,'GHG Emissions'!$A$30:$A$53,0),MATCH('Annual CBI Impacts of Actions'!$B$222,'GHG Emissions'!$B$29:$Q$29,0))</f>
        <v>904191.1770283716</v>
      </c>
      <c r="D237" s="58" t="s">
        <v>87</v>
      </c>
      <c r="E237" s="58" t="s">
        <v>87</v>
      </c>
      <c r="F237" s="58" t="s">
        <v>87</v>
      </c>
      <c r="G237" s="58" t="s">
        <v>87</v>
      </c>
      <c r="H237" s="58" t="s">
        <v>87</v>
      </c>
      <c r="I237" s="58" t="s">
        <v>87</v>
      </c>
      <c r="J237" s="58" t="s">
        <v>87</v>
      </c>
      <c r="K237" s="58" t="s">
        <v>87</v>
      </c>
    </row>
    <row r="238" spans="1:11">
      <c r="A238" s="3">
        <f t="shared" si="9"/>
        <v>2036</v>
      </c>
      <c r="B238" s="15">
        <v>0</v>
      </c>
      <c r="C238" s="15">
        <f ca="1">INDEX('GHG Emissions'!$B$30:$Q$53,MATCH('Annual CBI Impacts of Actions'!$A238,'GHG Emissions'!$A$30:$A$53,0),MATCH('Annual CBI Impacts of Actions'!$B$222,'GHG Emissions'!$B$29:$Q$29,0))</f>
        <v>918294.48636367812</v>
      </c>
      <c r="D238" s="58" t="s">
        <v>87</v>
      </c>
      <c r="E238" s="58" t="s">
        <v>87</v>
      </c>
      <c r="F238" s="58" t="s">
        <v>87</v>
      </c>
      <c r="G238" s="58" t="s">
        <v>87</v>
      </c>
      <c r="H238" s="58" t="s">
        <v>87</v>
      </c>
      <c r="I238" s="58" t="s">
        <v>87</v>
      </c>
      <c r="J238" s="58" t="s">
        <v>87</v>
      </c>
      <c r="K238" s="58" t="s">
        <v>87</v>
      </c>
    </row>
    <row r="239" spans="1:11">
      <c r="A239" s="3">
        <f t="shared" si="9"/>
        <v>2037</v>
      </c>
      <c r="B239" s="15">
        <v>0</v>
      </c>
      <c r="C239" s="15">
        <f ca="1">INDEX('GHG Emissions'!$B$30:$Q$53,MATCH('Annual CBI Impacts of Actions'!$A239,'GHG Emissions'!$A$30:$A$53,0),MATCH('Annual CBI Impacts of Actions'!$B$222,'GHG Emissions'!$B$29:$Q$29,0))</f>
        <v>822597.95341323863</v>
      </c>
      <c r="D239" s="58" t="s">
        <v>87</v>
      </c>
      <c r="E239" s="58" t="s">
        <v>87</v>
      </c>
      <c r="F239" s="58" t="s">
        <v>87</v>
      </c>
      <c r="G239" s="58" t="s">
        <v>87</v>
      </c>
      <c r="H239" s="58" t="s">
        <v>87</v>
      </c>
      <c r="I239" s="58" t="s">
        <v>87</v>
      </c>
      <c r="J239" s="58" t="s">
        <v>87</v>
      </c>
      <c r="K239" s="58" t="s">
        <v>87</v>
      </c>
    </row>
    <row r="240" spans="1:11">
      <c r="A240" s="3">
        <f t="shared" si="9"/>
        <v>2038</v>
      </c>
      <c r="B240" s="15">
        <v>0</v>
      </c>
      <c r="C240" s="15">
        <f ca="1">INDEX('GHG Emissions'!$B$30:$Q$53,MATCH('Annual CBI Impacts of Actions'!$A240,'GHG Emissions'!$A$30:$A$53,0),MATCH('Annual CBI Impacts of Actions'!$B$222,'GHG Emissions'!$B$29:$Q$29,0))</f>
        <v>735804.95421470283</v>
      </c>
      <c r="D240" s="58" t="s">
        <v>87</v>
      </c>
      <c r="E240" s="58" t="s">
        <v>87</v>
      </c>
      <c r="F240" s="58" t="s">
        <v>87</v>
      </c>
      <c r="G240" s="58" t="s">
        <v>87</v>
      </c>
      <c r="H240" s="58" t="s">
        <v>87</v>
      </c>
      <c r="I240" s="58" t="s">
        <v>87</v>
      </c>
      <c r="J240" s="58" t="s">
        <v>87</v>
      </c>
      <c r="K240" s="58" t="s">
        <v>87</v>
      </c>
    </row>
    <row r="241" spans="1:11">
      <c r="A241" s="3">
        <f t="shared" si="9"/>
        <v>2039</v>
      </c>
      <c r="B241" s="15">
        <v>0</v>
      </c>
      <c r="C241" s="15">
        <f ca="1">INDEX('GHG Emissions'!$B$30:$Q$53,MATCH('Annual CBI Impacts of Actions'!$A241,'GHG Emissions'!$A$30:$A$53,0),MATCH('Annual CBI Impacts of Actions'!$B$222,'GHG Emissions'!$B$29:$Q$29,0))</f>
        <v>746442.51931452425</v>
      </c>
      <c r="D241" s="58" t="s">
        <v>87</v>
      </c>
      <c r="E241" s="58" t="s">
        <v>87</v>
      </c>
      <c r="F241" s="58" t="s">
        <v>87</v>
      </c>
      <c r="G241" s="58" t="s">
        <v>87</v>
      </c>
      <c r="H241" s="58" t="s">
        <v>87</v>
      </c>
      <c r="I241" s="58" t="s">
        <v>87</v>
      </c>
      <c r="J241" s="58" t="s">
        <v>87</v>
      </c>
      <c r="K241" s="58" t="s">
        <v>87</v>
      </c>
    </row>
    <row r="242" spans="1:11">
      <c r="A242" s="3">
        <f t="shared" si="9"/>
        <v>2040</v>
      </c>
      <c r="B242" s="15">
        <v>0</v>
      </c>
      <c r="C242" s="15">
        <f ca="1">INDEX('GHG Emissions'!$B$30:$Q$53,MATCH('Annual CBI Impacts of Actions'!$A242,'GHG Emissions'!$A$30:$A$53,0),MATCH('Annual CBI Impacts of Actions'!$B$222,'GHG Emissions'!$B$29:$Q$29,0))</f>
        <v>0</v>
      </c>
      <c r="D242" s="58" t="s">
        <v>87</v>
      </c>
      <c r="E242" s="58" t="s">
        <v>87</v>
      </c>
      <c r="F242" s="58" t="s">
        <v>87</v>
      </c>
      <c r="G242" s="58" t="s">
        <v>87</v>
      </c>
      <c r="H242" s="58" t="s">
        <v>87</v>
      </c>
      <c r="I242" s="58" t="s">
        <v>87</v>
      </c>
      <c r="J242" s="58" t="s">
        <v>87</v>
      </c>
      <c r="K242" s="58" t="s">
        <v>87</v>
      </c>
    </row>
    <row r="243" spans="1:11">
      <c r="A243" s="3">
        <f t="shared" si="9"/>
        <v>2041</v>
      </c>
      <c r="B243" s="15">
        <v>0</v>
      </c>
      <c r="C243" s="15">
        <f ca="1">INDEX('GHG Emissions'!$B$30:$Q$53,MATCH('Annual CBI Impacts of Actions'!$A243,'GHG Emissions'!$A$30:$A$53,0),MATCH('Annual CBI Impacts of Actions'!$B$222,'GHG Emissions'!$B$29:$Q$29,0))</f>
        <v>0</v>
      </c>
      <c r="D243" s="58" t="s">
        <v>87</v>
      </c>
      <c r="E243" s="58" t="s">
        <v>87</v>
      </c>
      <c r="F243" s="58" t="s">
        <v>87</v>
      </c>
      <c r="G243" s="58" t="s">
        <v>87</v>
      </c>
      <c r="H243" s="58" t="s">
        <v>87</v>
      </c>
      <c r="I243" s="58" t="s">
        <v>87</v>
      </c>
      <c r="J243" s="58" t="s">
        <v>87</v>
      </c>
      <c r="K243" s="58" t="s">
        <v>87</v>
      </c>
    </row>
    <row r="244" spans="1:11">
      <c r="A244" s="3">
        <f t="shared" si="9"/>
        <v>2042</v>
      </c>
      <c r="B244" s="15">
        <v>0</v>
      </c>
      <c r="C244" s="15">
        <f ca="1">INDEX('GHG Emissions'!$B$30:$Q$53,MATCH('Annual CBI Impacts of Actions'!$A244,'GHG Emissions'!$A$30:$A$53,0),MATCH('Annual CBI Impacts of Actions'!$B$222,'GHG Emissions'!$B$29:$Q$29,0))</f>
        <v>0</v>
      </c>
      <c r="D244" s="58" t="s">
        <v>87</v>
      </c>
      <c r="E244" s="58" t="s">
        <v>87</v>
      </c>
      <c r="F244" s="58" t="s">
        <v>87</v>
      </c>
      <c r="G244" s="58" t="s">
        <v>87</v>
      </c>
      <c r="H244" s="58" t="s">
        <v>87</v>
      </c>
      <c r="I244" s="58" t="s">
        <v>87</v>
      </c>
      <c r="J244" s="58" t="s">
        <v>87</v>
      </c>
      <c r="K244" s="58" t="s">
        <v>87</v>
      </c>
    </row>
    <row r="245" spans="1:11">
      <c r="B245" s="26"/>
    </row>
    <row r="246" spans="1:11">
      <c r="A246" s="3">
        <f>A222+1</f>
        <v>11</v>
      </c>
      <c r="B246" s="3" t="str">
        <f ca="1">OFFSET(Portfolios!$B$8,A246,0)</f>
        <v>Accelerated SSR 2028 Target Scenario-Pathway 1</v>
      </c>
    </row>
    <row r="247" spans="1:11">
      <c r="B247" s="53" t="s">
        <v>101</v>
      </c>
      <c r="C247" s="59" t="s">
        <v>102</v>
      </c>
      <c r="D247" s="53" t="s">
        <v>103</v>
      </c>
      <c r="E247" s="53" t="s">
        <v>104</v>
      </c>
      <c r="F247" s="53" t="s">
        <v>105</v>
      </c>
      <c r="G247" s="53" t="s">
        <v>106</v>
      </c>
      <c r="H247" s="53" t="s">
        <v>107</v>
      </c>
      <c r="I247" s="53" t="s">
        <v>108</v>
      </c>
      <c r="J247" s="53" t="s">
        <v>109</v>
      </c>
      <c r="K247" s="53" t="s">
        <v>110</v>
      </c>
    </row>
    <row r="248" spans="1:11">
      <c r="A248" s="51" t="s">
        <v>5</v>
      </c>
      <c r="B248" s="53" t="s">
        <v>111</v>
      </c>
      <c r="C248" s="53" t="s">
        <v>114</v>
      </c>
      <c r="D248" s="53" t="s">
        <v>113</v>
      </c>
      <c r="E248" s="53" t="s">
        <v>113</v>
      </c>
      <c r="F248" s="53" t="s">
        <v>113</v>
      </c>
      <c r="G248" s="53" t="s">
        <v>113</v>
      </c>
      <c r="H248" s="53" t="s">
        <v>113</v>
      </c>
      <c r="I248" s="53" t="s">
        <v>113</v>
      </c>
      <c r="J248" s="53" t="s">
        <v>113</v>
      </c>
      <c r="K248" s="53" t="s">
        <v>113</v>
      </c>
    </row>
    <row r="249" spans="1:11">
      <c r="A249" s="3">
        <v>2023</v>
      </c>
      <c r="B249" s="20">
        <v>3870.603291058284</v>
      </c>
      <c r="C249" s="15">
        <f ca="1">INDEX('GHG Emissions'!$B$30:$Q$53,MATCH('Annual CBI Impacts of Actions'!$A249,'GHG Emissions'!$A$30:$A$53,0),MATCH('Annual CBI Impacts of Actions'!$B$246,'GHG Emissions'!$B$29:$Q$29,0))</f>
        <v>10825539.038575711</v>
      </c>
      <c r="D249" s="58" t="s">
        <v>87</v>
      </c>
      <c r="E249" s="58" t="s">
        <v>87</v>
      </c>
      <c r="F249" s="58" t="s">
        <v>87</v>
      </c>
      <c r="G249" s="58" t="s">
        <v>87</v>
      </c>
      <c r="H249" s="58" t="s">
        <v>87</v>
      </c>
      <c r="I249" s="58" t="s">
        <v>87</v>
      </c>
      <c r="J249" s="58" t="s">
        <v>87</v>
      </c>
      <c r="K249" s="58" t="s">
        <v>87</v>
      </c>
    </row>
    <row r="250" spans="1:11">
      <c r="A250" s="3">
        <f>A249+1</f>
        <v>2024</v>
      </c>
      <c r="B250" s="20">
        <v>17977.347139677713</v>
      </c>
      <c r="C250" s="15">
        <f ca="1">INDEX('GHG Emissions'!$B$30:$Q$53,MATCH('Annual CBI Impacts of Actions'!$A250,'GHG Emissions'!$A$30:$A$53,0),MATCH('Annual CBI Impacts of Actions'!$B$246,'GHG Emissions'!$B$29:$Q$29,0))</f>
        <v>10136573.116313439</v>
      </c>
      <c r="D250" s="58" t="s">
        <v>87</v>
      </c>
      <c r="E250" s="58" t="s">
        <v>87</v>
      </c>
      <c r="F250" s="58" t="s">
        <v>87</v>
      </c>
      <c r="G250" s="58" t="s">
        <v>87</v>
      </c>
      <c r="H250" s="58" t="s">
        <v>87</v>
      </c>
      <c r="I250" s="58" t="s">
        <v>87</v>
      </c>
      <c r="J250" s="58" t="s">
        <v>87</v>
      </c>
      <c r="K250" s="58" t="s">
        <v>87</v>
      </c>
    </row>
    <row r="251" spans="1:11">
      <c r="A251" s="3">
        <f t="shared" ref="A251:A268" si="10">A250+1</f>
        <v>2025</v>
      </c>
      <c r="B251" s="15">
        <v>0</v>
      </c>
      <c r="C251" s="15">
        <f ca="1">INDEX('GHG Emissions'!$B$30:$Q$53,MATCH('Annual CBI Impacts of Actions'!$A251,'GHG Emissions'!$A$30:$A$53,0),MATCH('Annual CBI Impacts of Actions'!$B$246,'GHG Emissions'!$B$29:$Q$29,0))</f>
        <v>8271222.5228808606</v>
      </c>
      <c r="D251" s="58" t="s">
        <v>87</v>
      </c>
      <c r="E251" s="58" t="s">
        <v>87</v>
      </c>
      <c r="F251" s="58" t="s">
        <v>87</v>
      </c>
      <c r="G251" s="58" t="s">
        <v>87</v>
      </c>
      <c r="H251" s="58" t="s">
        <v>87</v>
      </c>
      <c r="I251" s="58" t="s">
        <v>87</v>
      </c>
      <c r="J251" s="58" t="s">
        <v>87</v>
      </c>
      <c r="K251" s="58" t="s">
        <v>87</v>
      </c>
    </row>
    <row r="252" spans="1:11">
      <c r="A252" s="3">
        <f t="shared" si="10"/>
        <v>2026</v>
      </c>
      <c r="B252" s="15">
        <v>0</v>
      </c>
      <c r="C252" s="15">
        <f ca="1">INDEX('GHG Emissions'!$B$30:$Q$53,MATCH('Annual CBI Impacts of Actions'!$A252,'GHG Emissions'!$A$30:$A$53,0),MATCH('Annual CBI Impacts of Actions'!$B$246,'GHG Emissions'!$B$29:$Q$29,0))</f>
        <v>5474643.8620118331</v>
      </c>
      <c r="D252" s="58" t="s">
        <v>87</v>
      </c>
      <c r="E252" s="58" t="s">
        <v>87</v>
      </c>
      <c r="F252" s="58" t="s">
        <v>87</v>
      </c>
      <c r="G252" s="58" t="s">
        <v>87</v>
      </c>
      <c r="H252" s="58" t="s">
        <v>87</v>
      </c>
      <c r="I252" s="58" t="s">
        <v>87</v>
      </c>
      <c r="J252" s="58" t="s">
        <v>87</v>
      </c>
      <c r="K252" s="58" t="s">
        <v>87</v>
      </c>
    </row>
    <row r="253" spans="1:11">
      <c r="A253" s="3">
        <f t="shared" si="10"/>
        <v>2027</v>
      </c>
      <c r="B253" s="15">
        <v>0</v>
      </c>
      <c r="C253" s="15">
        <f ca="1">INDEX('GHG Emissions'!$B$30:$Q$53,MATCH('Annual CBI Impacts of Actions'!$A253,'GHG Emissions'!$A$30:$A$53,0),MATCH('Annual CBI Impacts of Actions'!$B$246,'GHG Emissions'!$B$29:$Q$29,0))</f>
        <v>6106938.7998442603</v>
      </c>
      <c r="D253" s="58" t="s">
        <v>87</v>
      </c>
      <c r="E253" s="58" t="s">
        <v>87</v>
      </c>
      <c r="F253" s="58" t="s">
        <v>87</v>
      </c>
      <c r="G253" s="58" t="s">
        <v>87</v>
      </c>
      <c r="H253" s="58" t="s">
        <v>87</v>
      </c>
      <c r="I253" s="58" t="s">
        <v>87</v>
      </c>
      <c r="J253" s="58" t="s">
        <v>87</v>
      </c>
      <c r="K253" s="58" t="s">
        <v>87</v>
      </c>
    </row>
    <row r="254" spans="1:11">
      <c r="A254" s="3">
        <f t="shared" si="10"/>
        <v>2028</v>
      </c>
      <c r="B254" s="15">
        <v>0</v>
      </c>
      <c r="C254" s="15">
        <f ca="1">INDEX('GHG Emissions'!$B$30:$Q$53,MATCH('Annual CBI Impacts of Actions'!$A254,'GHG Emissions'!$A$30:$A$53,0),MATCH('Annual CBI Impacts of Actions'!$B$246,'GHG Emissions'!$B$29:$Q$29,0))</f>
        <v>5801467.3476177342</v>
      </c>
      <c r="D254" s="58" t="s">
        <v>87</v>
      </c>
      <c r="E254" s="58" t="s">
        <v>87</v>
      </c>
      <c r="F254" s="58" t="s">
        <v>87</v>
      </c>
      <c r="G254" s="58" t="s">
        <v>87</v>
      </c>
      <c r="H254" s="58" t="s">
        <v>87</v>
      </c>
      <c r="I254" s="58" t="s">
        <v>87</v>
      </c>
      <c r="J254" s="58" t="s">
        <v>87</v>
      </c>
      <c r="K254" s="58" t="s">
        <v>87</v>
      </c>
    </row>
    <row r="255" spans="1:11">
      <c r="A255" s="3">
        <f t="shared" si="10"/>
        <v>2029</v>
      </c>
      <c r="B255" s="15">
        <v>13.286994059755965</v>
      </c>
      <c r="C255" s="15">
        <f ca="1">INDEX('GHG Emissions'!$B$30:$Q$53,MATCH('Annual CBI Impacts of Actions'!$A255,'GHG Emissions'!$A$30:$A$53,0),MATCH('Annual CBI Impacts of Actions'!$B$246,'GHG Emissions'!$B$29:$Q$29,0))</f>
        <v>3753642.2141513173</v>
      </c>
      <c r="D255" s="58" t="s">
        <v>87</v>
      </c>
      <c r="E255" s="58" t="s">
        <v>87</v>
      </c>
      <c r="F255" s="58" t="s">
        <v>87</v>
      </c>
      <c r="G255" s="58" t="s">
        <v>87</v>
      </c>
      <c r="H255" s="58" t="s">
        <v>87</v>
      </c>
      <c r="I255" s="58" t="s">
        <v>87</v>
      </c>
      <c r="J255" s="58" t="s">
        <v>87</v>
      </c>
      <c r="K255" s="58" t="s">
        <v>87</v>
      </c>
    </row>
    <row r="256" spans="1:11">
      <c r="A256" s="3">
        <f t="shared" si="10"/>
        <v>2030</v>
      </c>
      <c r="B256" s="15">
        <v>0</v>
      </c>
      <c r="C256" s="15">
        <f ca="1">INDEX('GHG Emissions'!$B$30:$Q$53,MATCH('Annual CBI Impacts of Actions'!$A256,'GHG Emissions'!$A$30:$A$53,0),MATCH('Annual CBI Impacts of Actions'!$B$246,'GHG Emissions'!$B$29:$Q$29,0))</f>
        <v>1233476.6502659812</v>
      </c>
      <c r="D256" s="58" t="s">
        <v>87</v>
      </c>
      <c r="E256" s="58" t="s">
        <v>87</v>
      </c>
      <c r="F256" s="58" t="s">
        <v>87</v>
      </c>
      <c r="G256" s="58" t="s">
        <v>87</v>
      </c>
      <c r="H256" s="58" t="s">
        <v>87</v>
      </c>
      <c r="I256" s="58" t="s">
        <v>87</v>
      </c>
      <c r="J256" s="58" t="s">
        <v>87</v>
      </c>
      <c r="K256" s="58" t="s">
        <v>87</v>
      </c>
    </row>
    <row r="257" spans="1:11">
      <c r="A257" s="3">
        <f t="shared" si="10"/>
        <v>2031</v>
      </c>
      <c r="B257" s="15">
        <v>0</v>
      </c>
      <c r="C257" s="15">
        <f ca="1">INDEX('GHG Emissions'!$B$30:$Q$53,MATCH('Annual CBI Impacts of Actions'!$A257,'GHG Emissions'!$A$30:$A$53,0),MATCH('Annual CBI Impacts of Actions'!$B$246,'GHG Emissions'!$B$29:$Q$29,0))</f>
        <v>1140696.6264385562</v>
      </c>
      <c r="D257" s="58" t="s">
        <v>87</v>
      </c>
      <c r="E257" s="58" t="s">
        <v>87</v>
      </c>
      <c r="F257" s="58" t="s">
        <v>87</v>
      </c>
      <c r="G257" s="58" t="s">
        <v>87</v>
      </c>
      <c r="H257" s="58" t="s">
        <v>87</v>
      </c>
      <c r="I257" s="58" t="s">
        <v>87</v>
      </c>
      <c r="J257" s="58" t="s">
        <v>87</v>
      </c>
      <c r="K257" s="58" t="s">
        <v>87</v>
      </c>
    </row>
    <row r="258" spans="1:11">
      <c r="A258" s="3">
        <f t="shared" si="10"/>
        <v>2032</v>
      </c>
      <c r="B258" s="15">
        <v>0</v>
      </c>
      <c r="C258" s="15">
        <f ca="1">INDEX('GHG Emissions'!$B$30:$Q$53,MATCH('Annual CBI Impacts of Actions'!$A258,'GHG Emissions'!$A$30:$A$53,0),MATCH('Annual CBI Impacts of Actions'!$B$246,'GHG Emissions'!$B$29:$Q$29,0))</f>
        <v>643544.54781124438</v>
      </c>
      <c r="D258" s="58" t="s">
        <v>87</v>
      </c>
      <c r="E258" s="58" t="s">
        <v>87</v>
      </c>
      <c r="F258" s="58" t="s">
        <v>87</v>
      </c>
      <c r="G258" s="58" t="s">
        <v>87</v>
      </c>
      <c r="H258" s="58" t="s">
        <v>87</v>
      </c>
      <c r="I258" s="58" t="s">
        <v>87</v>
      </c>
      <c r="J258" s="58" t="s">
        <v>87</v>
      </c>
      <c r="K258" s="58" t="s">
        <v>87</v>
      </c>
    </row>
    <row r="259" spans="1:11">
      <c r="A259" s="3">
        <f t="shared" si="10"/>
        <v>2033</v>
      </c>
      <c r="B259" s="15">
        <v>0</v>
      </c>
      <c r="C259" s="15">
        <f ca="1">INDEX('GHG Emissions'!$B$30:$Q$53,MATCH('Annual CBI Impacts of Actions'!$A259,'GHG Emissions'!$A$30:$A$53,0),MATCH('Annual CBI Impacts of Actions'!$B$246,'GHG Emissions'!$B$29:$Q$29,0))</f>
        <v>521131.66011224798</v>
      </c>
      <c r="D259" s="58" t="s">
        <v>87</v>
      </c>
      <c r="E259" s="58" t="s">
        <v>87</v>
      </c>
      <c r="F259" s="58" t="s">
        <v>87</v>
      </c>
      <c r="G259" s="58" t="s">
        <v>87</v>
      </c>
      <c r="H259" s="58" t="s">
        <v>87</v>
      </c>
      <c r="I259" s="58" t="s">
        <v>87</v>
      </c>
      <c r="J259" s="58" t="s">
        <v>87</v>
      </c>
      <c r="K259" s="58" t="s">
        <v>87</v>
      </c>
    </row>
    <row r="260" spans="1:11">
      <c r="A260" s="3">
        <f t="shared" si="10"/>
        <v>2034</v>
      </c>
      <c r="B260" s="15">
        <v>0</v>
      </c>
      <c r="C260" s="15">
        <f ca="1">INDEX('GHG Emissions'!$B$30:$Q$53,MATCH('Annual CBI Impacts of Actions'!$A260,'GHG Emissions'!$A$30:$A$53,0),MATCH('Annual CBI Impacts of Actions'!$B$246,'GHG Emissions'!$B$29:$Q$29,0))</f>
        <v>473813.38642942131</v>
      </c>
      <c r="D260" s="58" t="s">
        <v>87</v>
      </c>
      <c r="E260" s="58" t="s">
        <v>87</v>
      </c>
      <c r="F260" s="58" t="s">
        <v>87</v>
      </c>
      <c r="G260" s="58" t="s">
        <v>87</v>
      </c>
      <c r="H260" s="58" t="s">
        <v>87</v>
      </c>
      <c r="I260" s="58" t="s">
        <v>87</v>
      </c>
      <c r="J260" s="58" t="s">
        <v>87</v>
      </c>
      <c r="K260" s="58" t="s">
        <v>87</v>
      </c>
    </row>
    <row r="261" spans="1:11">
      <c r="A261" s="3">
        <f t="shared" si="10"/>
        <v>2035</v>
      </c>
      <c r="B261" s="15">
        <v>0</v>
      </c>
      <c r="C261" s="15">
        <f ca="1">INDEX('GHG Emissions'!$B$30:$Q$53,MATCH('Annual CBI Impacts of Actions'!$A261,'GHG Emissions'!$A$30:$A$53,0),MATCH('Annual CBI Impacts of Actions'!$B$246,'GHG Emissions'!$B$29:$Q$29,0))</f>
        <v>463562.12996239762</v>
      </c>
      <c r="D261" s="58" t="s">
        <v>87</v>
      </c>
      <c r="E261" s="58" t="s">
        <v>87</v>
      </c>
      <c r="F261" s="58" t="s">
        <v>87</v>
      </c>
      <c r="G261" s="58" t="s">
        <v>87</v>
      </c>
      <c r="H261" s="58" t="s">
        <v>87</v>
      </c>
      <c r="I261" s="58" t="s">
        <v>87</v>
      </c>
      <c r="J261" s="58" t="s">
        <v>87</v>
      </c>
      <c r="K261" s="58" t="s">
        <v>87</v>
      </c>
    </row>
    <row r="262" spans="1:11">
      <c r="A262" s="3">
        <f t="shared" si="10"/>
        <v>2036</v>
      </c>
      <c r="B262" s="15">
        <v>0</v>
      </c>
      <c r="C262" s="15">
        <f ca="1">INDEX('GHG Emissions'!$B$30:$Q$53,MATCH('Annual CBI Impacts of Actions'!$A262,'GHG Emissions'!$A$30:$A$53,0),MATCH('Annual CBI Impacts of Actions'!$B$246,'GHG Emissions'!$B$29:$Q$29,0))</f>
        <v>467946.79000315844</v>
      </c>
      <c r="D262" s="58" t="s">
        <v>87</v>
      </c>
      <c r="E262" s="58" t="s">
        <v>87</v>
      </c>
      <c r="F262" s="58" t="s">
        <v>87</v>
      </c>
      <c r="G262" s="58" t="s">
        <v>87</v>
      </c>
      <c r="H262" s="58" t="s">
        <v>87</v>
      </c>
      <c r="I262" s="58" t="s">
        <v>87</v>
      </c>
      <c r="J262" s="58" t="s">
        <v>87</v>
      </c>
      <c r="K262" s="58" t="s">
        <v>87</v>
      </c>
    </row>
    <row r="263" spans="1:11">
      <c r="A263" s="3">
        <f t="shared" si="10"/>
        <v>2037</v>
      </c>
      <c r="B263" s="15">
        <v>0</v>
      </c>
      <c r="C263" s="15">
        <f ca="1">INDEX('GHG Emissions'!$B$30:$Q$53,MATCH('Annual CBI Impacts of Actions'!$A263,'GHG Emissions'!$A$30:$A$53,0),MATCH('Annual CBI Impacts of Actions'!$B$246,'GHG Emissions'!$B$29:$Q$29,0))</f>
        <v>419481.11264049669</v>
      </c>
      <c r="D263" s="58" t="s">
        <v>87</v>
      </c>
      <c r="E263" s="58" t="s">
        <v>87</v>
      </c>
      <c r="F263" s="58" t="s">
        <v>87</v>
      </c>
      <c r="G263" s="58" t="s">
        <v>87</v>
      </c>
      <c r="H263" s="58" t="s">
        <v>87</v>
      </c>
      <c r="I263" s="58" t="s">
        <v>87</v>
      </c>
      <c r="J263" s="58" t="s">
        <v>87</v>
      </c>
      <c r="K263" s="58" t="s">
        <v>87</v>
      </c>
    </row>
    <row r="264" spans="1:11">
      <c r="A264" s="3">
        <f t="shared" si="10"/>
        <v>2038</v>
      </c>
      <c r="B264" s="15">
        <v>0</v>
      </c>
      <c r="C264" s="15">
        <f ca="1">INDEX('GHG Emissions'!$B$30:$Q$53,MATCH('Annual CBI Impacts of Actions'!$A264,'GHG Emissions'!$A$30:$A$53,0),MATCH('Annual CBI Impacts of Actions'!$B$246,'GHG Emissions'!$B$29:$Q$29,0))</f>
        <v>375679.39744694927</v>
      </c>
      <c r="D264" s="58" t="s">
        <v>87</v>
      </c>
      <c r="E264" s="58" t="s">
        <v>87</v>
      </c>
      <c r="F264" s="58" t="s">
        <v>87</v>
      </c>
      <c r="G264" s="58" t="s">
        <v>87</v>
      </c>
      <c r="H264" s="58" t="s">
        <v>87</v>
      </c>
      <c r="I264" s="58" t="s">
        <v>87</v>
      </c>
      <c r="J264" s="58" t="s">
        <v>87</v>
      </c>
      <c r="K264" s="58" t="s">
        <v>87</v>
      </c>
    </row>
    <row r="265" spans="1:11">
      <c r="A265" s="3">
        <f t="shared" si="10"/>
        <v>2039</v>
      </c>
      <c r="B265" s="15">
        <v>0</v>
      </c>
      <c r="C265" s="15">
        <f ca="1">INDEX('GHG Emissions'!$B$30:$Q$53,MATCH('Annual CBI Impacts of Actions'!$A265,'GHG Emissions'!$A$30:$A$53,0),MATCH('Annual CBI Impacts of Actions'!$B$246,'GHG Emissions'!$B$29:$Q$29,0))</f>
        <v>385220.84650216193</v>
      </c>
      <c r="D265" s="58" t="s">
        <v>87</v>
      </c>
      <c r="E265" s="58" t="s">
        <v>87</v>
      </c>
      <c r="F265" s="58" t="s">
        <v>87</v>
      </c>
      <c r="G265" s="58" t="s">
        <v>87</v>
      </c>
      <c r="H265" s="58" t="s">
        <v>87</v>
      </c>
      <c r="I265" s="58" t="s">
        <v>87</v>
      </c>
      <c r="J265" s="58" t="s">
        <v>87</v>
      </c>
      <c r="K265" s="58" t="s">
        <v>87</v>
      </c>
    </row>
    <row r="266" spans="1:11">
      <c r="A266" s="3">
        <f t="shared" si="10"/>
        <v>2040</v>
      </c>
      <c r="B266" s="15">
        <v>0</v>
      </c>
      <c r="C266" s="15">
        <f ca="1">INDEX('GHG Emissions'!$B$30:$Q$53,MATCH('Annual CBI Impacts of Actions'!$A266,'GHG Emissions'!$A$30:$A$53,0),MATCH('Annual CBI Impacts of Actions'!$B$246,'GHG Emissions'!$B$29:$Q$29,0))</f>
        <v>0</v>
      </c>
      <c r="D266" s="58" t="s">
        <v>87</v>
      </c>
      <c r="E266" s="58" t="s">
        <v>87</v>
      </c>
      <c r="F266" s="58" t="s">
        <v>87</v>
      </c>
      <c r="G266" s="58" t="s">
        <v>87</v>
      </c>
      <c r="H266" s="58" t="s">
        <v>87</v>
      </c>
      <c r="I266" s="58" t="s">
        <v>87</v>
      </c>
      <c r="J266" s="58" t="s">
        <v>87</v>
      </c>
      <c r="K266" s="58" t="s">
        <v>87</v>
      </c>
    </row>
    <row r="267" spans="1:11">
      <c r="A267" s="3">
        <f t="shared" si="10"/>
        <v>2041</v>
      </c>
      <c r="B267" s="15">
        <v>0</v>
      </c>
      <c r="C267" s="15">
        <f ca="1">INDEX('GHG Emissions'!$B$30:$Q$53,MATCH('Annual CBI Impacts of Actions'!$A267,'GHG Emissions'!$A$30:$A$53,0),MATCH('Annual CBI Impacts of Actions'!$B$246,'GHG Emissions'!$B$29:$Q$29,0))</f>
        <v>0</v>
      </c>
      <c r="D267" s="58" t="s">
        <v>87</v>
      </c>
      <c r="E267" s="58" t="s">
        <v>87</v>
      </c>
      <c r="F267" s="58" t="s">
        <v>87</v>
      </c>
      <c r="G267" s="58" t="s">
        <v>87</v>
      </c>
      <c r="H267" s="58" t="s">
        <v>87</v>
      </c>
      <c r="I267" s="58" t="s">
        <v>87</v>
      </c>
      <c r="J267" s="58" t="s">
        <v>87</v>
      </c>
      <c r="K267" s="58" t="s">
        <v>87</v>
      </c>
    </row>
    <row r="268" spans="1:11">
      <c r="A268" s="3">
        <f t="shared" si="10"/>
        <v>2042</v>
      </c>
      <c r="B268" s="15">
        <v>0</v>
      </c>
      <c r="C268" s="15">
        <f ca="1">INDEX('GHG Emissions'!$B$30:$Q$53,MATCH('Annual CBI Impacts of Actions'!$A268,'GHG Emissions'!$A$30:$A$53,0),MATCH('Annual CBI Impacts of Actions'!$B$246,'GHG Emissions'!$B$29:$Q$29,0))</f>
        <v>0</v>
      </c>
      <c r="D268" s="58" t="s">
        <v>87</v>
      </c>
      <c r="E268" s="58" t="s">
        <v>87</v>
      </c>
      <c r="F268" s="58" t="s">
        <v>87</v>
      </c>
      <c r="G268" s="58" t="s">
        <v>87</v>
      </c>
      <c r="H268" s="58" t="s">
        <v>87</v>
      </c>
      <c r="I268" s="58" t="s">
        <v>87</v>
      </c>
      <c r="J268" s="58" t="s">
        <v>87</v>
      </c>
      <c r="K268" s="58" t="s">
        <v>87</v>
      </c>
    </row>
    <row r="269" spans="1:11">
      <c r="B269" s="26"/>
    </row>
    <row r="270" spans="1:11">
      <c r="A270" s="3">
        <f>A246+1</f>
        <v>12</v>
      </c>
      <c r="B270" s="3" t="str">
        <f ca="1">OFFSET(Portfolios!$B$8,A270,0)</f>
        <v>Accelerated SSR 2028 Target Scenario-Pathway 2</v>
      </c>
    </row>
    <row r="271" spans="1:11">
      <c r="B271" s="53" t="s">
        <v>101</v>
      </c>
      <c r="C271" s="59" t="s">
        <v>102</v>
      </c>
      <c r="D271" s="53" t="s">
        <v>103</v>
      </c>
      <c r="E271" s="53" t="s">
        <v>104</v>
      </c>
      <c r="F271" s="53" t="s">
        <v>105</v>
      </c>
      <c r="G271" s="53" t="s">
        <v>106</v>
      </c>
      <c r="H271" s="53" t="s">
        <v>107</v>
      </c>
      <c r="I271" s="53" t="s">
        <v>108</v>
      </c>
      <c r="J271" s="53" t="s">
        <v>109</v>
      </c>
      <c r="K271" s="53" t="s">
        <v>110</v>
      </c>
    </row>
    <row r="272" spans="1:11">
      <c r="A272" s="51" t="s">
        <v>5</v>
      </c>
      <c r="B272" s="53" t="s">
        <v>111</v>
      </c>
      <c r="C272" s="53" t="s">
        <v>114</v>
      </c>
      <c r="D272" s="53" t="s">
        <v>113</v>
      </c>
      <c r="E272" s="53" t="s">
        <v>113</v>
      </c>
      <c r="F272" s="53" t="s">
        <v>113</v>
      </c>
      <c r="G272" s="53" t="s">
        <v>113</v>
      </c>
      <c r="H272" s="53" t="s">
        <v>113</v>
      </c>
      <c r="I272" s="53" t="s">
        <v>113</v>
      </c>
      <c r="J272" s="53" t="s">
        <v>113</v>
      </c>
      <c r="K272" s="53" t="s">
        <v>113</v>
      </c>
    </row>
    <row r="273" spans="1:11">
      <c r="A273" s="3">
        <v>2023</v>
      </c>
      <c r="B273" s="20">
        <v>3870.603291058284</v>
      </c>
      <c r="C273" s="15">
        <f ca="1">INDEX('GHG Emissions'!$B$30:$Q$53,MATCH('Annual CBI Impacts of Actions'!$A273,'GHG Emissions'!$A$30:$A$53,0),MATCH('Annual CBI Impacts of Actions'!$B$270,'GHG Emissions'!$B$29:$Q$29,0))</f>
        <v>10450477.898312435</v>
      </c>
      <c r="D273" s="58" t="s">
        <v>87</v>
      </c>
      <c r="E273" s="58" t="s">
        <v>87</v>
      </c>
      <c r="F273" s="58" t="s">
        <v>87</v>
      </c>
      <c r="G273" s="58" t="s">
        <v>87</v>
      </c>
      <c r="H273" s="58" t="s">
        <v>87</v>
      </c>
      <c r="I273" s="58" t="s">
        <v>87</v>
      </c>
      <c r="J273" s="58" t="s">
        <v>87</v>
      </c>
      <c r="K273" s="58" t="s">
        <v>87</v>
      </c>
    </row>
    <row r="274" spans="1:11">
      <c r="A274" s="3">
        <f>A273+1</f>
        <v>2024</v>
      </c>
      <c r="B274" s="20">
        <v>17977.347139677713</v>
      </c>
      <c r="C274" s="15">
        <f ca="1">INDEX('GHG Emissions'!$B$30:$Q$53,MATCH('Annual CBI Impacts of Actions'!$A274,'GHG Emissions'!$A$30:$A$53,0),MATCH('Annual CBI Impacts of Actions'!$B$270,'GHG Emissions'!$B$29:$Q$29,0))</f>
        <v>9321183.8763508648</v>
      </c>
      <c r="D274" s="58" t="s">
        <v>87</v>
      </c>
      <c r="E274" s="58" t="s">
        <v>87</v>
      </c>
      <c r="F274" s="58" t="s">
        <v>87</v>
      </c>
      <c r="G274" s="58" t="s">
        <v>87</v>
      </c>
      <c r="H274" s="58" t="s">
        <v>87</v>
      </c>
      <c r="I274" s="58" t="s">
        <v>87</v>
      </c>
      <c r="J274" s="58" t="s">
        <v>87</v>
      </c>
      <c r="K274" s="58" t="s">
        <v>87</v>
      </c>
    </row>
    <row r="275" spans="1:11">
      <c r="A275" s="3">
        <f t="shared" ref="A275:A292" si="11">A274+1</f>
        <v>2025</v>
      </c>
      <c r="B275" s="15">
        <v>0</v>
      </c>
      <c r="C275" s="15">
        <f ca="1">INDEX('GHG Emissions'!$B$30:$Q$53,MATCH('Annual CBI Impacts of Actions'!$A275,'GHG Emissions'!$A$30:$A$53,0),MATCH('Annual CBI Impacts of Actions'!$B$270,'GHG Emissions'!$B$29:$Q$29,0))</f>
        <v>7427471.2107978584</v>
      </c>
      <c r="D275" s="58" t="s">
        <v>87</v>
      </c>
      <c r="E275" s="58" t="s">
        <v>87</v>
      </c>
      <c r="F275" s="58" t="s">
        <v>87</v>
      </c>
      <c r="G275" s="58" t="s">
        <v>87</v>
      </c>
      <c r="H275" s="58" t="s">
        <v>87</v>
      </c>
      <c r="I275" s="58" t="s">
        <v>87</v>
      </c>
      <c r="J275" s="58" t="s">
        <v>87</v>
      </c>
      <c r="K275" s="58" t="s">
        <v>87</v>
      </c>
    </row>
    <row r="276" spans="1:11">
      <c r="A276" s="3">
        <f t="shared" si="11"/>
        <v>2026</v>
      </c>
      <c r="B276" s="15">
        <v>0</v>
      </c>
      <c r="C276" s="15">
        <f ca="1">INDEX('GHG Emissions'!$B$30:$Q$53,MATCH('Annual CBI Impacts of Actions'!$A276,'GHG Emissions'!$A$30:$A$53,0),MATCH('Annual CBI Impacts of Actions'!$B$270,'GHG Emissions'!$B$29:$Q$29,0))</f>
        <v>4861525.6098836958</v>
      </c>
      <c r="D276" s="58" t="s">
        <v>87</v>
      </c>
      <c r="E276" s="58" t="s">
        <v>87</v>
      </c>
      <c r="F276" s="58" t="s">
        <v>87</v>
      </c>
      <c r="G276" s="58" t="s">
        <v>87</v>
      </c>
      <c r="H276" s="58" t="s">
        <v>87</v>
      </c>
      <c r="I276" s="58" t="s">
        <v>87</v>
      </c>
      <c r="J276" s="58" t="s">
        <v>87</v>
      </c>
      <c r="K276" s="58" t="s">
        <v>87</v>
      </c>
    </row>
    <row r="277" spans="1:11">
      <c r="A277" s="3">
        <f t="shared" si="11"/>
        <v>2027</v>
      </c>
      <c r="B277" s="15">
        <v>0</v>
      </c>
      <c r="C277" s="15">
        <f ca="1">INDEX('GHG Emissions'!$B$30:$Q$53,MATCH('Annual CBI Impacts of Actions'!$A277,'GHG Emissions'!$A$30:$A$53,0),MATCH('Annual CBI Impacts of Actions'!$B$270,'GHG Emissions'!$B$29:$Q$29,0))</f>
        <v>5236707.3210966252</v>
      </c>
      <c r="D277" s="58" t="s">
        <v>87</v>
      </c>
      <c r="E277" s="58" t="s">
        <v>87</v>
      </c>
      <c r="F277" s="58" t="s">
        <v>87</v>
      </c>
      <c r="G277" s="58" t="s">
        <v>87</v>
      </c>
      <c r="H277" s="58" t="s">
        <v>87</v>
      </c>
      <c r="I277" s="58" t="s">
        <v>87</v>
      </c>
      <c r="J277" s="58" t="s">
        <v>87</v>
      </c>
      <c r="K277" s="58" t="s">
        <v>87</v>
      </c>
    </row>
    <row r="278" spans="1:11">
      <c r="A278" s="3">
        <f t="shared" si="11"/>
        <v>2028</v>
      </c>
      <c r="B278" s="15">
        <v>0</v>
      </c>
      <c r="C278" s="15">
        <f ca="1">INDEX('GHG Emissions'!$B$30:$Q$53,MATCH('Annual CBI Impacts of Actions'!$A278,'GHG Emissions'!$A$30:$A$53,0),MATCH('Annual CBI Impacts of Actions'!$B$270,'GHG Emissions'!$B$29:$Q$29,0))</f>
        <v>4821781.2740336796</v>
      </c>
      <c r="D278" s="58" t="s">
        <v>87</v>
      </c>
      <c r="E278" s="58" t="s">
        <v>87</v>
      </c>
      <c r="F278" s="58" t="s">
        <v>87</v>
      </c>
      <c r="G278" s="58" t="s">
        <v>87</v>
      </c>
      <c r="H278" s="58" t="s">
        <v>87</v>
      </c>
      <c r="I278" s="58" t="s">
        <v>87</v>
      </c>
      <c r="J278" s="58" t="s">
        <v>87</v>
      </c>
      <c r="K278" s="58" t="s">
        <v>87</v>
      </c>
    </row>
    <row r="279" spans="1:11">
      <c r="A279" s="3">
        <f t="shared" si="11"/>
        <v>2029</v>
      </c>
      <c r="B279" s="15">
        <v>13.286994059755965</v>
      </c>
      <c r="C279" s="15">
        <f ca="1">INDEX('GHG Emissions'!$B$30:$Q$53,MATCH('Annual CBI Impacts of Actions'!$A279,'GHG Emissions'!$A$30:$A$53,0),MATCH('Annual CBI Impacts of Actions'!$B$270,'GHG Emissions'!$B$29:$Q$29,0))</f>
        <v>3104170.5030548624</v>
      </c>
      <c r="D279" s="58" t="s">
        <v>87</v>
      </c>
      <c r="E279" s="58" t="s">
        <v>87</v>
      </c>
      <c r="F279" s="58" t="s">
        <v>87</v>
      </c>
      <c r="G279" s="58" t="s">
        <v>87</v>
      </c>
      <c r="H279" s="58" t="s">
        <v>87</v>
      </c>
      <c r="I279" s="58" t="s">
        <v>87</v>
      </c>
      <c r="J279" s="58" t="s">
        <v>87</v>
      </c>
      <c r="K279" s="58" t="s">
        <v>87</v>
      </c>
    </row>
    <row r="280" spans="1:11">
      <c r="A280" s="3">
        <f t="shared" si="11"/>
        <v>2030</v>
      </c>
      <c r="B280" s="15">
        <v>0</v>
      </c>
      <c r="C280" s="15">
        <f ca="1">INDEX('GHG Emissions'!$B$30:$Q$53,MATCH('Annual CBI Impacts of Actions'!$A280,'GHG Emissions'!$A$30:$A$53,0),MATCH('Annual CBI Impacts of Actions'!$B$270,'GHG Emissions'!$B$29:$Q$29,0))</f>
        <v>1751162.8819244206</v>
      </c>
      <c r="D280" s="58" t="s">
        <v>87</v>
      </c>
      <c r="E280" s="58" t="s">
        <v>87</v>
      </c>
      <c r="F280" s="58" t="s">
        <v>87</v>
      </c>
      <c r="G280" s="58" t="s">
        <v>87</v>
      </c>
      <c r="H280" s="58" t="s">
        <v>87</v>
      </c>
      <c r="I280" s="58" t="s">
        <v>87</v>
      </c>
      <c r="J280" s="58" t="s">
        <v>87</v>
      </c>
      <c r="K280" s="58" t="s">
        <v>87</v>
      </c>
    </row>
    <row r="281" spans="1:11">
      <c r="A281" s="3">
        <f t="shared" si="11"/>
        <v>2031</v>
      </c>
      <c r="B281" s="15">
        <v>0</v>
      </c>
      <c r="C281" s="15">
        <f ca="1">INDEX('GHG Emissions'!$B$30:$Q$53,MATCH('Annual CBI Impacts of Actions'!$A281,'GHG Emissions'!$A$30:$A$53,0),MATCH('Annual CBI Impacts of Actions'!$B$270,'GHG Emissions'!$B$29:$Q$29,0))</f>
        <v>1688393.9853000001</v>
      </c>
      <c r="D281" s="58" t="s">
        <v>87</v>
      </c>
      <c r="E281" s="58" t="s">
        <v>87</v>
      </c>
      <c r="F281" s="58" t="s">
        <v>87</v>
      </c>
      <c r="G281" s="58" t="s">
        <v>87</v>
      </c>
      <c r="H281" s="58" t="s">
        <v>87</v>
      </c>
      <c r="I281" s="58" t="s">
        <v>87</v>
      </c>
      <c r="J281" s="58" t="s">
        <v>87</v>
      </c>
      <c r="K281" s="58" t="s">
        <v>87</v>
      </c>
    </row>
    <row r="282" spans="1:11">
      <c r="A282" s="3">
        <f t="shared" si="11"/>
        <v>2032</v>
      </c>
      <c r="B282" s="15">
        <v>0</v>
      </c>
      <c r="C282" s="15">
        <f ca="1">INDEX('GHG Emissions'!$B$30:$Q$53,MATCH('Annual CBI Impacts of Actions'!$A282,'GHG Emissions'!$A$30:$A$53,0),MATCH('Annual CBI Impacts of Actions'!$B$270,'GHG Emissions'!$B$29:$Q$29,0))</f>
        <v>952537.87783130677</v>
      </c>
      <c r="D282" s="58" t="s">
        <v>87</v>
      </c>
      <c r="E282" s="58" t="s">
        <v>87</v>
      </c>
      <c r="F282" s="58" t="s">
        <v>87</v>
      </c>
      <c r="G282" s="58" t="s">
        <v>87</v>
      </c>
      <c r="H282" s="58" t="s">
        <v>87</v>
      </c>
      <c r="I282" s="58" t="s">
        <v>87</v>
      </c>
      <c r="J282" s="58" t="s">
        <v>87</v>
      </c>
      <c r="K282" s="58" t="s">
        <v>87</v>
      </c>
    </row>
    <row r="283" spans="1:11">
      <c r="A283" s="3">
        <f t="shared" si="11"/>
        <v>2033</v>
      </c>
      <c r="B283" s="15">
        <v>0</v>
      </c>
      <c r="C283" s="15">
        <f ca="1">INDEX('GHG Emissions'!$B$30:$Q$53,MATCH('Annual CBI Impacts of Actions'!$A283,'GHG Emissions'!$A$30:$A$53,0),MATCH('Annual CBI Impacts of Actions'!$B$270,'GHG Emissions'!$B$29:$Q$29,0))</f>
        <v>771349.31417307747</v>
      </c>
      <c r="D283" s="58" t="s">
        <v>87</v>
      </c>
      <c r="E283" s="58" t="s">
        <v>87</v>
      </c>
      <c r="F283" s="58" t="s">
        <v>87</v>
      </c>
      <c r="G283" s="58" t="s">
        <v>87</v>
      </c>
      <c r="H283" s="58" t="s">
        <v>87</v>
      </c>
      <c r="I283" s="58" t="s">
        <v>87</v>
      </c>
      <c r="J283" s="58" t="s">
        <v>87</v>
      </c>
      <c r="K283" s="58" t="s">
        <v>87</v>
      </c>
    </row>
    <row r="284" spans="1:11">
      <c r="A284" s="3">
        <f t="shared" si="11"/>
        <v>2034</v>
      </c>
      <c r="B284" s="15">
        <v>0</v>
      </c>
      <c r="C284" s="15">
        <f ca="1">INDEX('GHG Emissions'!$B$30:$Q$53,MATCH('Annual CBI Impacts of Actions'!$A284,'GHG Emissions'!$A$30:$A$53,0),MATCH('Annual CBI Impacts of Actions'!$B$270,'GHG Emissions'!$B$29:$Q$29,0))</f>
        <v>701311.50847683439</v>
      </c>
      <c r="D284" s="58" t="s">
        <v>87</v>
      </c>
      <c r="E284" s="58" t="s">
        <v>87</v>
      </c>
      <c r="F284" s="58" t="s">
        <v>87</v>
      </c>
      <c r="G284" s="58" t="s">
        <v>87</v>
      </c>
      <c r="H284" s="58" t="s">
        <v>87</v>
      </c>
      <c r="I284" s="58" t="s">
        <v>87</v>
      </c>
      <c r="J284" s="58" t="s">
        <v>87</v>
      </c>
      <c r="K284" s="58" t="s">
        <v>87</v>
      </c>
    </row>
    <row r="285" spans="1:11">
      <c r="A285" s="3">
        <f t="shared" si="11"/>
        <v>2035</v>
      </c>
      <c r="B285" s="15">
        <v>0</v>
      </c>
      <c r="C285" s="15">
        <f ca="1">INDEX('GHG Emissions'!$B$30:$Q$53,MATCH('Annual CBI Impacts of Actions'!$A285,'GHG Emissions'!$A$30:$A$53,0),MATCH('Annual CBI Impacts of Actions'!$B$270,'GHG Emissions'!$B$29:$Q$29,0))</f>
        <v>686138.18424712261</v>
      </c>
      <c r="D285" s="58" t="s">
        <v>87</v>
      </c>
      <c r="E285" s="58" t="s">
        <v>87</v>
      </c>
      <c r="F285" s="58" t="s">
        <v>87</v>
      </c>
      <c r="G285" s="58" t="s">
        <v>87</v>
      </c>
      <c r="H285" s="58" t="s">
        <v>87</v>
      </c>
      <c r="I285" s="58" t="s">
        <v>87</v>
      </c>
      <c r="J285" s="58" t="s">
        <v>87</v>
      </c>
      <c r="K285" s="58" t="s">
        <v>87</v>
      </c>
    </row>
    <row r="286" spans="1:11">
      <c r="A286" s="3">
        <f t="shared" si="11"/>
        <v>2036</v>
      </c>
      <c r="B286" s="15">
        <v>0</v>
      </c>
      <c r="C286" s="15">
        <f ca="1">INDEX('GHG Emissions'!$B$30:$Q$53,MATCH('Annual CBI Impacts of Actions'!$A286,'GHG Emissions'!$A$30:$A$53,0),MATCH('Annual CBI Impacts of Actions'!$B$270,'GHG Emissions'!$B$29:$Q$29,0))</f>
        <v>692628.10757013562</v>
      </c>
      <c r="D286" s="58" t="s">
        <v>87</v>
      </c>
      <c r="E286" s="58" t="s">
        <v>87</v>
      </c>
      <c r="F286" s="58" t="s">
        <v>87</v>
      </c>
      <c r="G286" s="58" t="s">
        <v>87</v>
      </c>
      <c r="H286" s="58" t="s">
        <v>87</v>
      </c>
      <c r="I286" s="58" t="s">
        <v>87</v>
      </c>
      <c r="J286" s="58" t="s">
        <v>87</v>
      </c>
      <c r="K286" s="58" t="s">
        <v>87</v>
      </c>
    </row>
    <row r="287" spans="1:11">
      <c r="A287" s="3">
        <f t="shared" si="11"/>
        <v>2037</v>
      </c>
      <c r="B287" s="15">
        <v>0</v>
      </c>
      <c r="C287" s="15">
        <f ca="1">INDEX('GHG Emissions'!$B$30:$Q$53,MATCH('Annual CBI Impacts of Actions'!$A287,'GHG Emissions'!$A$30:$A$53,0),MATCH('Annual CBI Impacts of Actions'!$B$270,'GHG Emissions'!$B$29:$Q$29,0))</f>
        <v>620891.98049128836</v>
      </c>
      <c r="D287" s="58" t="s">
        <v>87</v>
      </c>
      <c r="E287" s="58" t="s">
        <v>87</v>
      </c>
      <c r="F287" s="58" t="s">
        <v>87</v>
      </c>
      <c r="G287" s="58" t="s">
        <v>87</v>
      </c>
      <c r="H287" s="58" t="s">
        <v>87</v>
      </c>
      <c r="I287" s="58" t="s">
        <v>87</v>
      </c>
      <c r="J287" s="58" t="s">
        <v>87</v>
      </c>
      <c r="K287" s="58" t="s">
        <v>87</v>
      </c>
    </row>
    <row r="288" spans="1:11">
      <c r="A288" s="3">
        <f t="shared" si="11"/>
        <v>2038</v>
      </c>
      <c r="B288" s="15">
        <v>0</v>
      </c>
      <c r="C288" s="15">
        <f ca="1">INDEX('GHG Emissions'!$B$30:$Q$53,MATCH('Annual CBI Impacts of Actions'!$A288,'GHG Emissions'!$A$30:$A$53,0),MATCH('Annual CBI Impacts of Actions'!$B$270,'GHG Emissions'!$B$29:$Q$29,0))</f>
        <v>556059.18379098829</v>
      </c>
      <c r="D288" s="58" t="s">
        <v>87</v>
      </c>
      <c r="E288" s="58" t="s">
        <v>87</v>
      </c>
      <c r="F288" s="58" t="s">
        <v>87</v>
      </c>
      <c r="G288" s="58" t="s">
        <v>87</v>
      </c>
      <c r="H288" s="58" t="s">
        <v>87</v>
      </c>
      <c r="I288" s="58" t="s">
        <v>87</v>
      </c>
      <c r="J288" s="58" t="s">
        <v>87</v>
      </c>
      <c r="K288" s="58" t="s">
        <v>87</v>
      </c>
    </row>
    <row r="289" spans="1:11">
      <c r="A289" s="3">
        <f t="shared" si="11"/>
        <v>2039</v>
      </c>
      <c r="B289" s="15">
        <v>0</v>
      </c>
      <c r="C289" s="15">
        <f ca="1">INDEX('GHG Emissions'!$B$30:$Q$53,MATCH('Annual CBI Impacts of Actions'!$A289,'GHG Emissions'!$A$30:$A$53,0),MATCH('Annual CBI Impacts of Actions'!$B$270,'GHG Emissions'!$B$29:$Q$29,0))</f>
        <v>570181.89163677604</v>
      </c>
      <c r="D289" s="58" t="s">
        <v>87</v>
      </c>
      <c r="E289" s="58" t="s">
        <v>87</v>
      </c>
      <c r="F289" s="58" t="s">
        <v>87</v>
      </c>
      <c r="G289" s="58" t="s">
        <v>87</v>
      </c>
      <c r="H289" s="58" t="s">
        <v>87</v>
      </c>
      <c r="I289" s="58" t="s">
        <v>87</v>
      </c>
      <c r="J289" s="58" t="s">
        <v>87</v>
      </c>
      <c r="K289" s="58" t="s">
        <v>87</v>
      </c>
    </row>
    <row r="290" spans="1:11">
      <c r="A290" s="3">
        <f t="shared" si="11"/>
        <v>2040</v>
      </c>
      <c r="B290" s="15">
        <v>0</v>
      </c>
      <c r="C290" s="15">
        <f ca="1">INDEX('GHG Emissions'!$B$30:$Q$53,MATCH('Annual CBI Impacts of Actions'!$A290,'GHG Emissions'!$A$30:$A$53,0),MATCH('Annual CBI Impacts of Actions'!$B$270,'GHG Emissions'!$B$29:$Q$29,0))</f>
        <v>0</v>
      </c>
      <c r="D290" s="58" t="s">
        <v>87</v>
      </c>
      <c r="E290" s="58" t="s">
        <v>87</v>
      </c>
      <c r="F290" s="58" t="s">
        <v>87</v>
      </c>
      <c r="G290" s="58" t="s">
        <v>87</v>
      </c>
      <c r="H290" s="58" t="s">
        <v>87</v>
      </c>
      <c r="I290" s="58" t="s">
        <v>87</v>
      </c>
      <c r="J290" s="58" t="s">
        <v>87</v>
      </c>
      <c r="K290" s="58" t="s">
        <v>87</v>
      </c>
    </row>
    <row r="291" spans="1:11">
      <c r="A291" s="3">
        <f t="shared" si="11"/>
        <v>2041</v>
      </c>
      <c r="B291" s="15">
        <v>0</v>
      </c>
      <c r="C291" s="15">
        <f ca="1">INDEX('GHG Emissions'!$B$30:$Q$53,MATCH('Annual CBI Impacts of Actions'!$A291,'GHG Emissions'!$A$30:$A$53,0),MATCH('Annual CBI Impacts of Actions'!$B$270,'GHG Emissions'!$B$29:$Q$29,0))</f>
        <v>0</v>
      </c>
      <c r="D291" s="58" t="s">
        <v>87</v>
      </c>
      <c r="E291" s="58" t="s">
        <v>87</v>
      </c>
      <c r="F291" s="58" t="s">
        <v>87</v>
      </c>
      <c r="G291" s="58" t="s">
        <v>87</v>
      </c>
      <c r="H291" s="58" t="s">
        <v>87</v>
      </c>
      <c r="I291" s="58" t="s">
        <v>87</v>
      </c>
      <c r="J291" s="58" t="s">
        <v>87</v>
      </c>
      <c r="K291" s="58" t="s">
        <v>87</v>
      </c>
    </row>
    <row r="292" spans="1:11">
      <c r="A292" s="3">
        <f t="shared" si="11"/>
        <v>2042</v>
      </c>
      <c r="B292" s="15">
        <v>0</v>
      </c>
      <c r="C292" s="15">
        <f ca="1">INDEX('GHG Emissions'!$B$30:$Q$53,MATCH('Annual CBI Impacts of Actions'!$A292,'GHG Emissions'!$A$30:$A$53,0),MATCH('Annual CBI Impacts of Actions'!$B$270,'GHG Emissions'!$B$29:$Q$29,0))</f>
        <v>0</v>
      </c>
      <c r="D292" s="58" t="s">
        <v>87</v>
      </c>
      <c r="E292" s="58" t="s">
        <v>87</v>
      </c>
      <c r="F292" s="58" t="s">
        <v>87</v>
      </c>
      <c r="G292" s="58" t="s">
        <v>87</v>
      </c>
      <c r="H292" s="58" t="s">
        <v>87</v>
      </c>
      <c r="I292" s="58" t="s">
        <v>87</v>
      </c>
      <c r="J292" s="58" t="s">
        <v>87</v>
      </c>
      <c r="K292" s="58" t="s">
        <v>87</v>
      </c>
    </row>
    <row r="294" spans="1:11">
      <c r="A294" s="3">
        <f>A270+1</f>
        <v>13</v>
      </c>
      <c r="B294" s="3" t="str">
        <f ca="1">OFFSET(Portfolios!$B$8,A294,0)</f>
        <v>Accelerated SSR 2028 Target Scenario</v>
      </c>
    </row>
    <row r="295" spans="1:11">
      <c r="B295" s="53" t="s">
        <v>101</v>
      </c>
      <c r="C295" s="59" t="s">
        <v>102</v>
      </c>
      <c r="D295" s="53" t="s">
        <v>103</v>
      </c>
      <c r="E295" s="53" t="s">
        <v>104</v>
      </c>
      <c r="F295" s="53" t="s">
        <v>105</v>
      </c>
      <c r="G295" s="53" t="s">
        <v>106</v>
      </c>
      <c r="H295" s="53" t="s">
        <v>107</v>
      </c>
      <c r="I295" s="53" t="s">
        <v>108</v>
      </c>
      <c r="J295" s="53" t="s">
        <v>109</v>
      </c>
      <c r="K295" s="53" t="s">
        <v>110</v>
      </c>
    </row>
    <row r="296" spans="1:11">
      <c r="A296" s="51" t="s">
        <v>5</v>
      </c>
      <c r="B296" s="53" t="s">
        <v>111</v>
      </c>
      <c r="C296" s="53" t="s">
        <v>114</v>
      </c>
      <c r="D296" s="53" t="s">
        <v>113</v>
      </c>
      <c r="E296" s="53" t="s">
        <v>113</v>
      </c>
      <c r="F296" s="53" t="s">
        <v>113</v>
      </c>
      <c r="G296" s="53" t="s">
        <v>113</v>
      </c>
      <c r="H296" s="53" t="s">
        <v>113</v>
      </c>
      <c r="I296" s="53" t="s">
        <v>113</v>
      </c>
      <c r="J296" s="53" t="s">
        <v>113</v>
      </c>
      <c r="K296" s="53" t="s">
        <v>113</v>
      </c>
    </row>
    <row r="297" spans="1:11">
      <c r="A297" s="3">
        <v>2023</v>
      </c>
      <c r="B297" s="20">
        <v>3870.603291058284</v>
      </c>
      <c r="C297" s="15">
        <f ca="1">INDEX('GHG Emissions'!$B$30:$Q$53,MATCH('Annual CBI Impacts of Actions'!$A297,'GHG Emissions'!$A$30:$A$53,0),MATCH('Annual CBI Impacts of Actions'!$B$294,'GHG Emissions'!$B$29:$Q$29,0))</f>
        <v>10825539.038575711</v>
      </c>
      <c r="D297" s="58" t="s">
        <v>87</v>
      </c>
      <c r="E297" s="58" t="s">
        <v>87</v>
      </c>
      <c r="F297" s="58" t="s">
        <v>87</v>
      </c>
      <c r="G297" s="58" t="s">
        <v>87</v>
      </c>
      <c r="H297" s="58" t="s">
        <v>87</v>
      </c>
      <c r="I297" s="58" t="s">
        <v>87</v>
      </c>
      <c r="J297" s="58" t="s">
        <v>87</v>
      </c>
      <c r="K297" s="58" t="s">
        <v>87</v>
      </c>
    </row>
    <row r="298" spans="1:11">
      <c r="A298" s="3">
        <f>A297+1</f>
        <v>2024</v>
      </c>
      <c r="B298" s="20">
        <v>17977.347139677713</v>
      </c>
      <c r="C298" s="15">
        <f ca="1">INDEX('GHG Emissions'!$B$30:$Q$53,MATCH('Annual CBI Impacts of Actions'!$A298,'GHG Emissions'!$A$30:$A$53,0),MATCH('Annual CBI Impacts of Actions'!$B$294,'GHG Emissions'!$B$29:$Q$29,0))</f>
        <v>10136573.116313439</v>
      </c>
      <c r="D298" s="58" t="s">
        <v>87</v>
      </c>
      <c r="E298" s="58" t="s">
        <v>87</v>
      </c>
      <c r="F298" s="58" t="s">
        <v>87</v>
      </c>
      <c r="G298" s="58" t="s">
        <v>87</v>
      </c>
      <c r="H298" s="58" t="s">
        <v>87</v>
      </c>
      <c r="I298" s="58" t="s">
        <v>87</v>
      </c>
      <c r="J298" s="58" t="s">
        <v>87</v>
      </c>
      <c r="K298" s="58" t="s">
        <v>87</v>
      </c>
    </row>
    <row r="299" spans="1:11">
      <c r="A299" s="3">
        <f t="shared" ref="A299:A316" si="12">A298+1</f>
        <v>2025</v>
      </c>
      <c r="B299" s="15">
        <v>0</v>
      </c>
      <c r="C299" s="15">
        <f ca="1">INDEX('GHG Emissions'!$B$30:$Q$53,MATCH('Annual CBI Impacts of Actions'!$A299,'GHG Emissions'!$A$30:$A$53,0),MATCH('Annual CBI Impacts of Actions'!$B$294,'GHG Emissions'!$B$29:$Q$29,0))</f>
        <v>8271222.5228808606</v>
      </c>
      <c r="D299" s="58" t="s">
        <v>87</v>
      </c>
      <c r="E299" s="58" t="s">
        <v>87</v>
      </c>
      <c r="F299" s="58" t="s">
        <v>87</v>
      </c>
      <c r="G299" s="58" t="s">
        <v>87</v>
      </c>
      <c r="H299" s="58" t="s">
        <v>87</v>
      </c>
      <c r="I299" s="58" t="s">
        <v>87</v>
      </c>
      <c r="J299" s="58" t="s">
        <v>87</v>
      </c>
      <c r="K299" s="58" t="s">
        <v>87</v>
      </c>
    </row>
    <row r="300" spans="1:11">
      <c r="A300" s="3">
        <f t="shared" si="12"/>
        <v>2026</v>
      </c>
      <c r="B300" s="15">
        <v>0</v>
      </c>
      <c r="C300" s="15">
        <f ca="1">INDEX('GHG Emissions'!$B$30:$Q$53,MATCH('Annual CBI Impacts of Actions'!$A300,'GHG Emissions'!$A$30:$A$53,0),MATCH('Annual CBI Impacts of Actions'!$B$294,'GHG Emissions'!$B$29:$Q$29,0))</f>
        <v>5474643.8620118331</v>
      </c>
      <c r="D300" s="58" t="s">
        <v>87</v>
      </c>
      <c r="E300" s="58" t="s">
        <v>87</v>
      </c>
      <c r="F300" s="58" t="s">
        <v>87</v>
      </c>
      <c r="G300" s="58" t="s">
        <v>87</v>
      </c>
      <c r="H300" s="58" t="s">
        <v>87</v>
      </c>
      <c r="I300" s="58" t="s">
        <v>87</v>
      </c>
      <c r="J300" s="58" t="s">
        <v>87</v>
      </c>
      <c r="K300" s="58" t="s">
        <v>87</v>
      </c>
    </row>
    <row r="301" spans="1:11">
      <c r="A301" s="3">
        <f t="shared" si="12"/>
        <v>2027</v>
      </c>
      <c r="B301" s="15">
        <v>0</v>
      </c>
      <c r="C301" s="15">
        <f ca="1">INDEX('GHG Emissions'!$B$30:$Q$53,MATCH('Annual CBI Impacts of Actions'!$A301,'GHG Emissions'!$A$30:$A$53,0),MATCH('Annual CBI Impacts of Actions'!$B$294,'GHG Emissions'!$B$29:$Q$29,0))</f>
        <v>6106938.7998442603</v>
      </c>
      <c r="D301" s="58" t="s">
        <v>87</v>
      </c>
      <c r="E301" s="58" t="s">
        <v>87</v>
      </c>
      <c r="F301" s="58" t="s">
        <v>87</v>
      </c>
      <c r="G301" s="58" t="s">
        <v>87</v>
      </c>
      <c r="H301" s="58" t="s">
        <v>87</v>
      </c>
      <c r="I301" s="58" t="s">
        <v>87</v>
      </c>
      <c r="J301" s="58" t="s">
        <v>87</v>
      </c>
      <c r="K301" s="58" t="s">
        <v>87</v>
      </c>
    </row>
    <row r="302" spans="1:11">
      <c r="A302" s="3">
        <f t="shared" si="12"/>
        <v>2028</v>
      </c>
      <c r="B302" s="15">
        <v>0</v>
      </c>
      <c r="C302" s="15">
        <f ca="1">INDEX('GHG Emissions'!$B$30:$Q$53,MATCH('Annual CBI Impacts of Actions'!$A302,'GHG Emissions'!$A$30:$A$53,0),MATCH('Annual CBI Impacts of Actions'!$B$294,'GHG Emissions'!$B$29:$Q$29,0))</f>
        <v>5801467.3476177342</v>
      </c>
      <c r="D302" s="58" t="s">
        <v>87</v>
      </c>
      <c r="E302" s="58" t="s">
        <v>87</v>
      </c>
      <c r="F302" s="58" t="s">
        <v>87</v>
      </c>
      <c r="G302" s="58" t="s">
        <v>87</v>
      </c>
      <c r="H302" s="58" t="s">
        <v>87</v>
      </c>
      <c r="I302" s="58" t="s">
        <v>87</v>
      </c>
      <c r="J302" s="58" t="s">
        <v>87</v>
      </c>
      <c r="K302" s="58" t="s">
        <v>87</v>
      </c>
    </row>
    <row r="303" spans="1:11">
      <c r="A303" s="3">
        <f t="shared" si="12"/>
        <v>2029</v>
      </c>
      <c r="B303" s="15">
        <v>13.286994059755965</v>
      </c>
      <c r="C303" s="15">
        <f ca="1">INDEX('GHG Emissions'!$B$30:$Q$53,MATCH('Annual CBI Impacts of Actions'!$A303,'GHG Emissions'!$A$30:$A$53,0),MATCH('Annual CBI Impacts of Actions'!$B$294,'GHG Emissions'!$B$29:$Q$29,0))</f>
        <v>3753642.2141513173</v>
      </c>
      <c r="D303" s="58" t="s">
        <v>87</v>
      </c>
      <c r="E303" s="58" t="s">
        <v>87</v>
      </c>
      <c r="F303" s="58" t="s">
        <v>87</v>
      </c>
      <c r="G303" s="58" t="s">
        <v>87</v>
      </c>
      <c r="H303" s="58" t="s">
        <v>87</v>
      </c>
      <c r="I303" s="58" t="s">
        <v>87</v>
      </c>
      <c r="J303" s="58" t="s">
        <v>87</v>
      </c>
      <c r="K303" s="58" t="s">
        <v>87</v>
      </c>
    </row>
    <row r="304" spans="1:11">
      <c r="A304" s="3">
        <f t="shared" si="12"/>
        <v>2030</v>
      </c>
      <c r="B304" s="15">
        <v>0</v>
      </c>
      <c r="C304" s="15">
        <f ca="1">INDEX('GHG Emissions'!$B$30:$Q$53,MATCH('Annual CBI Impacts of Actions'!$A304,'GHG Emissions'!$A$30:$A$53,0),MATCH('Annual CBI Impacts of Actions'!$B$294,'GHG Emissions'!$B$29:$Q$29,0))</f>
        <v>2202636.8754749671</v>
      </c>
      <c r="D304" s="58" t="s">
        <v>87</v>
      </c>
      <c r="E304" s="58" t="s">
        <v>87</v>
      </c>
      <c r="F304" s="58" t="s">
        <v>87</v>
      </c>
      <c r="G304" s="58" t="s">
        <v>87</v>
      </c>
      <c r="H304" s="58" t="s">
        <v>87</v>
      </c>
      <c r="I304" s="58" t="s">
        <v>87</v>
      </c>
      <c r="J304" s="58" t="s">
        <v>87</v>
      </c>
      <c r="K304" s="58" t="s">
        <v>87</v>
      </c>
    </row>
    <row r="305" spans="1:11">
      <c r="A305" s="3">
        <f t="shared" si="12"/>
        <v>2031</v>
      </c>
      <c r="B305" s="15">
        <v>0</v>
      </c>
      <c r="C305" s="15">
        <f ca="1">INDEX('GHG Emissions'!$B$30:$Q$53,MATCH('Annual CBI Impacts of Actions'!$A305,'GHG Emissions'!$A$30:$A$53,0),MATCH('Annual CBI Impacts of Actions'!$B$294,'GHG Emissions'!$B$29:$Q$29,0))</f>
        <v>2327952.298854196</v>
      </c>
      <c r="D305" s="58" t="s">
        <v>87</v>
      </c>
      <c r="E305" s="58" t="s">
        <v>87</v>
      </c>
      <c r="F305" s="58" t="s">
        <v>87</v>
      </c>
      <c r="G305" s="58" t="s">
        <v>87</v>
      </c>
      <c r="H305" s="58" t="s">
        <v>87</v>
      </c>
      <c r="I305" s="58" t="s">
        <v>87</v>
      </c>
      <c r="J305" s="58" t="s">
        <v>87</v>
      </c>
      <c r="K305" s="58" t="s">
        <v>87</v>
      </c>
    </row>
    <row r="306" spans="1:11">
      <c r="A306" s="3">
        <f t="shared" si="12"/>
        <v>2032</v>
      </c>
      <c r="B306" s="15">
        <v>0</v>
      </c>
      <c r="C306" s="15">
        <f ca="1">INDEX('GHG Emissions'!$B$30:$Q$53,MATCH('Annual CBI Impacts of Actions'!$A306,'GHG Emissions'!$A$30:$A$53,0),MATCH('Annual CBI Impacts of Actions'!$B$294,'GHG Emissions'!$B$29:$Q$29,0))</f>
        <v>1324301.6109390995</v>
      </c>
      <c r="D306" s="58" t="s">
        <v>87</v>
      </c>
      <c r="E306" s="58" t="s">
        <v>87</v>
      </c>
      <c r="F306" s="58" t="s">
        <v>87</v>
      </c>
      <c r="G306" s="58" t="s">
        <v>87</v>
      </c>
      <c r="H306" s="58" t="s">
        <v>87</v>
      </c>
      <c r="I306" s="58" t="s">
        <v>87</v>
      </c>
      <c r="J306" s="58" t="s">
        <v>87</v>
      </c>
      <c r="K306" s="58" t="s">
        <v>87</v>
      </c>
    </row>
    <row r="307" spans="1:11">
      <c r="A307" s="3">
        <f t="shared" si="12"/>
        <v>2033</v>
      </c>
      <c r="B307" s="15">
        <v>0</v>
      </c>
      <c r="C307" s="15">
        <f ca="1">INDEX('GHG Emissions'!$B$30:$Q$53,MATCH('Annual CBI Impacts of Actions'!$A307,'GHG Emissions'!$A$30:$A$53,0),MATCH('Annual CBI Impacts of Actions'!$B$294,'GHG Emissions'!$B$29:$Q$29,0))</f>
        <v>1059319.946736082</v>
      </c>
      <c r="D307" s="58" t="s">
        <v>87</v>
      </c>
      <c r="E307" s="58" t="s">
        <v>87</v>
      </c>
      <c r="F307" s="58" t="s">
        <v>87</v>
      </c>
      <c r="G307" s="58" t="s">
        <v>87</v>
      </c>
      <c r="H307" s="58" t="s">
        <v>87</v>
      </c>
      <c r="I307" s="58" t="s">
        <v>87</v>
      </c>
      <c r="J307" s="58" t="s">
        <v>87</v>
      </c>
      <c r="K307" s="58" t="s">
        <v>87</v>
      </c>
    </row>
    <row r="308" spans="1:11">
      <c r="A308" s="3">
        <f t="shared" si="12"/>
        <v>2034</v>
      </c>
      <c r="B308" s="15">
        <v>0</v>
      </c>
      <c r="C308" s="15">
        <f ca="1">INDEX('GHG Emissions'!$B$30:$Q$53,MATCH('Annual CBI Impacts of Actions'!$A308,'GHG Emissions'!$A$30:$A$53,0),MATCH('Annual CBI Impacts of Actions'!$B$294,'GHG Emissions'!$B$29:$Q$29,0))</f>
        <v>965236.76232517429</v>
      </c>
      <c r="D308" s="58" t="s">
        <v>87</v>
      </c>
      <c r="E308" s="58" t="s">
        <v>87</v>
      </c>
      <c r="F308" s="58" t="s">
        <v>87</v>
      </c>
      <c r="G308" s="58" t="s">
        <v>87</v>
      </c>
      <c r="H308" s="58" t="s">
        <v>87</v>
      </c>
      <c r="I308" s="58" t="s">
        <v>87</v>
      </c>
      <c r="J308" s="58" t="s">
        <v>87</v>
      </c>
      <c r="K308" s="58" t="s">
        <v>87</v>
      </c>
    </row>
    <row r="309" spans="1:11">
      <c r="A309" s="3">
        <f t="shared" si="12"/>
        <v>2035</v>
      </c>
      <c r="B309" s="15">
        <v>0</v>
      </c>
      <c r="C309" s="15">
        <f ca="1">INDEX('GHG Emissions'!$B$30:$Q$53,MATCH('Annual CBI Impacts of Actions'!$A309,'GHG Emissions'!$A$30:$A$53,0),MATCH('Annual CBI Impacts of Actions'!$B$294,'GHG Emissions'!$B$29:$Q$29,0))</f>
        <v>946656.11588816217</v>
      </c>
      <c r="D309" s="58" t="s">
        <v>87</v>
      </c>
      <c r="E309" s="58" t="s">
        <v>87</v>
      </c>
      <c r="F309" s="58" t="s">
        <v>87</v>
      </c>
      <c r="G309" s="58" t="s">
        <v>87</v>
      </c>
      <c r="H309" s="58" t="s">
        <v>87</v>
      </c>
      <c r="I309" s="58" t="s">
        <v>87</v>
      </c>
      <c r="J309" s="58" t="s">
        <v>87</v>
      </c>
      <c r="K309" s="58" t="s">
        <v>87</v>
      </c>
    </row>
    <row r="310" spans="1:11">
      <c r="A310" s="3">
        <f t="shared" si="12"/>
        <v>2036</v>
      </c>
      <c r="B310" s="15">
        <v>0</v>
      </c>
      <c r="C310" s="15">
        <f ca="1">INDEX('GHG Emissions'!$B$30:$Q$53,MATCH('Annual CBI Impacts of Actions'!$A310,'GHG Emissions'!$A$30:$A$53,0),MATCH('Annual CBI Impacts of Actions'!$B$294,'GHG Emissions'!$B$29:$Q$29,0))</f>
        <v>955764.36332561786</v>
      </c>
      <c r="D310" s="58" t="s">
        <v>87</v>
      </c>
      <c r="E310" s="58" t="s">
        <v>87</v>
      </c>
      <c r="F310" s="58" t="s">
        <v>87</v>
      </c>
      <c r="G310" s="58" t="s">
        <v>87</v>
      </c>
      <c r="H310" s="58" t="s">
        <v>87</v>
      </c>
      <c r="I310" s="58" t="s">
        <v>87</v>
      </c>
      <c r="J310" s="58" t="s">
        <v>87</v>
      </c>
      <c r="K310" s="58" t="s">
        <v>87</v>
      </c>
    </row>
    <row r="311" spans="1:11">
      <c r="A311" s="3">
        <f t="shared" si="12"/>
        <v>2037</v>
      </c>
      <c r="B311" s="15">
        <v>0</v>
      </c>
      <c r="C311" s="15">
        <f ca="1">INDEX('GHG Emissions'!$B$30:$Q$53,MATCH('Annual CBI Impacts of Actions'!$A311,'GHG Emissions'!$A$30:$A$53,0),MATCH('Annual CBI Impacts of Actions'!$B$294,'GHG Emissions'!$B$29:$Q$29,0))</f>
        <v>855164.10960586113</v>
      </c>
      <c r="D311" s="58" t="s">
        <v>87</v>
      </c>
      <c r="E311" s="58" t="s">
        <v>87</v>
      </c>
      <c r="F311" s="58" t="s">
        <v>87</v>
      </c>
      <c r="G311" s="58" t="s">
        <v>87</v>
      </c>
      <c r="H311" s="58" t="s">
        <v>87</v>
      </c>
      <c r="I311" s="58" t="s">
        <v>87</v>
      </c>
      <c r="J311" s="58" t="s">
        <v>87</v>
      </c>
      <c r="K311" s="58" t="s">
        <v>87</v>
      </c>
    </row>
    <row r="312" spans="1:11">
      <c r="A312" s="3">
        <f t="shared" si="12"/>
        <v>2038</v>
      </c>
      <c r="B312" s="15">
        <v>0</v>
      </c>
      <c r="C312" s="15">
        <f ca="1">INDEX('GHG Emissions'!$B$30:$Q$53,MATCH('Annual CBI Impacts of Actions'!$A312,'GHG Emissions'!$A$30:$A$53,0),MATCH('Annual CBI Impacts of Actions'!$B$294,'GHG Emissions'!$B$29:$Q$29,0))</f>
        <v>766422.42923674162</v>
      </c>
      <c r="D312" s="58" t="s">
        <v>87</v>
      </c>
      <c r="E312" s="58" t="s">
        <v>87</v>
      </c>
      <c r="F312" s="58" t="s">
        <v>87</v>
      </c>
      <c r="G312" s="58" t="s">
        <v>87</v>
      </c>
      <c r="H312" s="58" t="s">
        <v>87</v>
      </c>
      <c r="I312" s="58" t="s">
        <v>87</v>
      </c>
      <c r="J312" s="58" t="s">
        <v>87</v>
      </c>
      <c r="K312" s="58" t="s">
        <v>87</v>
      </c>
    </row>
    <row r="313" spans="1:11">
      <c r="A313" s="3">
        <f t="shared" si="12"/>
        <v>2039</v>
      </c>
      <c r="B313" s="15">
        <v>0</v>
      </c>
      <c r="C313" s="15">
        <f ca="1">INDEX('GHG Emissions'!$B$30:$Q$53,MATCH('Annual CBI Impacts of Actions'!$A313,'GHG Emissions'!$A$30:$A$53,0),MATCH('Annual CBI Impacts of Actions'!$B$294,'GHG Emissions'!$B$29:$Q$29,0))</f>
        <v>786170.13733368926</v>
      </c>
      <c r="D313" s="58" t="s">
        <v>87</v>
      </c>
      <c r="E313" s="58" t="s">
        <v>87</v>
      </c>
      <c r="F313" s="58" t="s">
        <v>87</v>
      </c>
      <c r="G313" s="58" t="s">
        <v>87</v>
      </c>
      <c r="H313" s="58" t="s">
        <v>87</v>
      </c>
      <c r="I313" s="58" t="s">
        <v>87</v>
      </c>
      <c r="J313" s="58" t="s">
        <v>87</v>
      </c>
      <c r="K313" s="58" t="s">
        <v>87</v>
      </c>
    </row>
    <row r="314" spans="1:11">
      <c r="A314" s="3">
        <f t="shared" si="12"/>
        <v>2040</v>
      </c>
      <c r="B314" s="15">
        <v>0</v>
      </c>
      <c r="C314" s="15">
        <f ca="1">INDEX('GHG Emissions'!$B$30:$Q$53,MATCH('Annual CBI Impacts of Actions'!$A314,'GHG Emissions'!$A$30:$A$53,0),MATCH('Annual CBI Impacts of Actions'!$B$294,'GHG Emissions'!$B$29:$Q$29,0))</f>
        <v>0</v>
      </c>
      <c r="D314" s="58" t="s">
        <v>87</v>
      </c>
      <c r="E314" s="58" t="s">
        <v>87</v>
      </c>
      <c r="F314" s="58" t="s">
        <v>87</v>
      </c>
      <c r="G314" s="58" t="s">
        <v>87</v>
      </c>
      <c r="H314" s="58" t="s">
        <v>87</v>
      </c>
      <c r="I314" s="58" t="s">
        <v>87</v>
      </c>
      <c r="J314" s="58" t="s">
        <v>87</v>
      </c>
      <c r="K314" s="58" t="s">
        <v>87</v>
      </c>
    </row>
    <row r="315" spans="1:11">
      <c r="A315" s="3">
        <f t="shared" si="12"/>
        <v>2041</v>
      </c>
      <c r="B315" s="15">
        <v>0</v>
      </c>
      <c r="C315" s="15">
        <f ca="1">INDEX('GHG Emissions'!$B$30:$Q$53,MATCH('Annual CBI Impacts of Actions'!$A315,'GHG Emissions'!$A$30:$A$53,0),MATCH('Annual CBI Impacts of Actions'!$B$294,'GHG Emissions'!$B$29:$Q$29,0))</f>
        <v>0</v>
      </c>
      <c r="D315" s="58" t="s">
        <v>87</v>
      </c>
      <c r="E315" s="58" t="s">
        <v>87</v>
      </c>
      <c r="F315" s="58" t="s">
        <v>87</v>
      </c>
      <c r="G315" s="58" t="s">
        <v>87</v>
      </c>
      <c r="H315" s="58" t="s">
        <v>87</v>
      </c>
      <c r="I315" s="58" t="s">
        <v>87</v>
      </c>
      <c r="J315" s="58" t="s">
        <v>87</v>
      </c>
      <c r="K315" s="58" t="s">
        <v>87</v>
      </c>
    </row>
    <row r="316" spans="1:11">
      <c r="A316" s="3">
        <f t="shared" si="12"/>
        <v>2042</v>
      </c>
      <c r="B316" s="15">
        <v>0</v>
      </c>
      <c r="C316" s="15">
        <f ca="1">INDEX('GHG Emissions'!$B$30:$Q$53,MATCH('Annual CBI Impacts of Actions'!$A316,'GHG Emissions'!$A$30:$A$53,0),MATCH('Annual CBI Impacts of Actions'!$B$294,'GHG Emissions'!$B$29:$Q$29,0))</f>
        <v>0</v>
      </c>
      <c r="D316" s="58" t="s">
        <v>87</v>
      </c>
      <c r="E316" s="58" t="s">
        <v>87</v>
      </c>
      <c r="F316" s="58" t="s">
        <v>87</v>
      </c>
      <c r="G316" s="58" t="s">
        <v>87</v>
      </c>
      <c r="H316" s="58" t="s">
        <v>87</v>
      </c>
      <c r="I316" s="58" t="s">
        <v>87</v>
      </c>
      <c r="J316" s="58" t="s">
        <v>87</v>
      </c>
      <c r="K316" s="58" t="s">
        <v>87</v>
      </c>
    </row>
    <row r="318" spans="1:11">
      <c r="A318" s="3">
        <f>A294+1</f>
        <v>14</v>
      </c>
      <c r="B318" s="3" t="str">
        <f ca="1">OFFSET(Portfolios!$B$8,A318,0)</f>
        <v>No Purchases 2040 Scenario-Pathway 1</v>
      </c>
    </row>
    <row r="319" spans="1:11">
      <c r="B319" s="53" t="s">
        <v>101</v>
      </c>
      <c r="C319" s="59" t="s">
        <v>102</v>
      </c>
      <c r="D319" s="53" t="s">
        <v>103</v>
      </c>
      <c r="E319" s="53" t="s">
        <v>104</v>
      </c>
      <c r="F319" s="53" t="s">
        <v>105</v>
      </c>
      <c r="G319" s="53" t="s">
        <v>106</v>
      </c>
      <c r="H319" s="53" t="s">
        <v>107</v>
      </c>
      <c r="I319" s="53" t="s">
        <v>108</v>
      </c>
      <c r="J319" s="53" t="s">
        <v>109</v>
      </c>
      <c r="K319" s="53" t="s">
        <v>110</v>
      </c>
    </row>
    <row r="320" spans="1:11">
      <c r="A320" s="51" t="s">
        <v>5</v>
      </c>
      <c r="B320" s="53" t="s">
        <v>111</v>
      </c>
      <c r="C320" s="53" t="s">
        <v>114</v>
      </c>
      <c r="D320" s="53" t="s">
        <v>113</v>
      </c>
      <c r="E320" s="53" t="s">
        <v>113</v>
      </c>
      <c r="F320" s="53" t="s">
        <v>113</v>
      </c>
      <c r="G320" s="53" t="s">
        <v>113</v>
      </c>
      <c r="H320" s="53" t="s">
        <v>113</v>
      </c>
      <c r="I320" s="53" t="s">
        <v>113</v>
      </c>
      <c r="J320" s="53" t="s">
        <v>113</v>
      </c>
      <c r="K320" s="53" t="s">
        <v>113</v>
      </c>
    </row>
    <row r="321" spans="1:11">
      <c r="A321" s="3">
        <v>2023</v>
      </c>
      <c r="B321" s="20">
        <v>3870.603291058284</v>
      </c>
      <c r="C321" s="15">
        <f ca="1">INDEX('GHG Emissions'!$B$30:$Q$53,MATCH('Annual CBI Impacts of Actions'!$A321,'GHG Emissions'!$A$30:$A$53,0),MATCH('Annual CBI Impacts of Actions'!$B$318,'GHG Emissions'!$B$29:$Q$29,0))</f>
        <v>10825470.305574402</v>
      </c>
      <c r="D321" s="58" t="s">
        <v>87</v>
      </c>
      <c r="E321" s="58" t="s">
        <v>87</v>
      </c>
      <c r="F321" s="58" t="s">
        <v>87</v>
      </c>
      <c r="G321" s="58" t="s">
        <v>87</v>
      </c>
      <c r="H321" s="58" t="s">
        <v>87</v>
      </c>
      <c r="I321" s="58" t="s">
        <v>87</v>
      </c>
      <c r="J321" s="58" t="s">
        <v>87</v>
      </c>
      <c r="K321" s="58" t="s">
        <v>87</v>
      </c>
    </row>
    <row r="322" spans="1:11">
      <c r="A322" s="3">
        <f>A321+1</f>
        <v>2024</v>
      </c>
      <c r="B322" s="20">
        <v>17977.347139674835</v>
      </c>
      <c r="C322" s="15">
        <f ca="1">INDEX('GHG Emissions'!$B$30:$Q$53,MATCH('Annual CBI Impacts of Actions'!$A322,'GHG Emissions'!$A$30:$A$53,0),MATCH('Annual CBI Impacts of Actions'!$B$318,'GHG Emissions'!$B$29:$Q$29,0))</f>
        <v>10134702.117383052</v>
      </c>
      <c r="D322" s="58" t="s">
        <v>87</v>
      </c>
      <c r="E322" s="58" t="s">
        <v>87</v>
      </c>
      <c r="F322" s="58" t="s">
        <v>87</v>
      </c>
      <c r="G322" s="58" t="s">
        <v>87</v>
      </c>
      <c r="H322" s="58" t="s">
        <v>87</v>
      </c>
      <c r="I322" s="58" t="s">
        <v>87</v>
      </c>
      <c r="J322" s="58" t="s">
        <v>87</v>
      </c>
      <c r="K322" s="58" t="s">
        <v>87</v>
      </c>
    </row>
    <row r="323" spans="1:11">
      <c r="A323" s="3">
        <f t="shared" ref="A323:A340" si="13">A322+1</f>
        <v>2025</v>
      </c>
      <c r="B323" s="15">
        <v>0</v>
      </c>
      <c r="C323" s="15">
        <f ca="1">INDEX('GHG Emissions'!$B$30:$Q$53,MATCH('Annual CBI Impacts of Actions'!$A323,'GHG Emissions'!$A$30:$A$53,0),MATCH('Annual CBI Impacts of Actions'!$B$318,'GHG Emissions'!$B$29:$Q$29,0))</f>
        <v>8272025.1888709683</v>
      </c>
      <c r="D323" s="58" t="s">
        <v>87</v>
      </c>
      <c r="E323" s="58" t="s">
        <v>87</v>
      </c>
      <c r="F323" s="58" t="s">
        <v>87</v>
      </c>
      <c r="G323" s="58" t="s">
        <v>87</v>
      </c>
      <c r="H323" s="58" t="s">
        <v>87</v>
      </c>
      <c r="I323" s="58" t="s">
        <v>87</v>
      </c>
      <c r="J323" s="58" t="s">
        <v>87</v>
      </c>
      <c r="K323" s="58" t="s">
        <v>87</v>
      </c>
    </row>
    <row r="324" spans="1:11">
      <c r="A324" s="3">
        <f t="shared" si="13"/>
        <v>2026</v>
      </c>
      <c r="B324" s="15">
        <v>0</v>
      </c>
      <c r="C324" s="15">
        <f ca="1">INDEX('GHG Emissions'!$B$30:$Q$53,MATCH('Annual CBI Impacts of Actions'!$A324,'GHG Emissions'!$A$30:$A$53,0),MATCH('Annual CBI Impacts of Actions'!$B$318,'GHG Emissions'!$B$29:$Q$29,0))</f>
        <v>5474835.425823912</v>
      </c>
      <c r="D324" s="58" t="s">
        <v>87</v>
      </c>
      <c r="E324" s="58" t="s">
        <v>87</v>
      </c>
      <c r="F324" s="58" t="s">
        <v>87</v>
      </c>
      <c r="G324" s="58" t="s">
        <v>87</v>
      </c>
      <c r="H324" s="58" t="s">
        <v>87</v>
      </c>
      <c r="I324" s="58" t="s">
        <v>87</v>
      </c>
      <c r="J324" s="58" t="s">
        <v>87</v>
      </c>
      <c r="K324" s="58" t="s">
        <v>87</v>
      </c>
    </row>
    <row r="325" spans="1:11">
      <c r="A325" s="3">
        <f t="shared" si="13"/>
        <v>2027</v>
      </c>
      <c r="B325" s="15">
        <v>0</v>
      </c>
      <c r="C325" s="15">
        <f ca="1">INDEX('GHG Emissions'!$B$30:$Q$53,MATCH('Annual CBI Impacts of Actions'!$A325,'GHG Emissions'!$A$30:$A$53,0),MATCH('Annual CBI Impacts of Actions'!$B$318,'GHG Emissions'!$B$29:$Q$29,0))</f>
        <v>6098916.3199647404</v>
      </c>
      <c r="D325" s="58" t="s">
        <v>87</v>
      </c>
      <c r="E325" s="58" t="s">
        <v>87</v>
      </c>
      <c r="F325" s="58" t="s">
        <v>87</v>
      </c>
      <c r="G325" s="58" t="s">
        <v>87</v>
      </c>
      <c r="H325" s="58" t="s">
        <v>87</v>
      </c>
      <c r="I325" s="58" t="s">
        <v>87</v>
      </c>
      <c r="J325" s="58" t="s">
        <v>87</v>
      </c>
      <c r="K325" s="58" t="s">
        <v>87</v>
      </c>
    </row>
    <row r="326" spans="1:11">
      <c r="A326" s="3">
        <f t="shared" si="13"/>
        <v>2028</v>
      </c>
      <c r="B326" s="15">
        <v>0</v>
      </c>
      <c r="C326" s="15">
        <f ca="1">INDEX('GHG Emissions'!$B$30:$Q$53,MATCH('Annual CBI Impacts of Actions'!$A326,'GHG Emissions'!$A$30:$A$53,0),MATCH('Annual CBI Impacts of Actions'!$B$318,'GHG Emissions'!$B$29:$Q$29,0))</f>
        <v>6141255.9114258857</v>
      </c>
      <c r="D326" s="58" t="s">
        <v>87</v>
      </c>
      <c r="E326" s="58" t="s">
        <v>87</v>
      </c>
      <c r="F326" s="58" t="s">
        <v>87</v>
      </c>
      <c r="G326" s="58" t="s">
        <v>87</v>
      </c>
      <c r="H326" s="58" t="s">
        <v>87</v>
      </c>
      <c r="I326" s="58" t="s">
        <v>87</v>
      </c>
      <c r="J326" s="58" t="s">
        <v>87</v>
      </c>
      <c r="K326" s="58" t="s">
        <v>87</v>
      </c>
    </row>
    <row r="327" spans="1:11">
      <c r="A327" s="3">
        <f t="shared" si="13"/>
        <v>2029</v>
      </c>
      <c r="B327" s="15">
        <v>0</v>
      </c>
      <c r="C327" s="15">
        <f ca="1">INDEX('GHG Emissions'!$B$30:$Q$53,MATCH('Annual CBI Impacts of Actions'!$A327,'GHG Emissions'!$A$30:$A$53,0),MATCH('Annual CBI Impacts of Actions'!$B$318,'GHG Emissions'!$B$29:$Q$29,0))</f>
        <v>3986858.6040887195</v>
      </c>
      <c r="D327" s="58" t="s">
        <v>87</v>
      </c>
      <c r="E327" s="58" t="s">
        <v>87</v>
      </c>
      <c r="F327" s="58" t="s">
        <v>87</v>
      </c>
      <c r="G327" s="58" t="s">
        <v>87</v>
      </c>
      <c r="H327" s="58" t="s">
        <v>87</v>
      </c>
      <c r="I327" s="58" t="s">
        <v>87</v>
      </c>
      <c r="J327" s="58" t="s">
        <v>87</v>
      </c>
      <c r="K327" s="58" t="s">
        <v>87</v>
      </c>
    </row>
    <row r="328" spans="1:11">
      <c r="A328" s="3">
        <f t="shared" si="13"/>
        <v>2030</v>
      </c>
      <c r="B328" s="15">
        <v>18.475598943485547</v>
      </c>
      <c r="C328" s="15">
        <f ca="1">INDEX('GHG Emissions'!$B$30:$Q$53,MATCH('Annual CBI Impacts of Actions'!$A328,'GHG Emissions'!$A$30:$A$53,0),MATCH('Annual CBI Impacts of Actions'!$B$318,'GHG Emissions'!$B$29:$Q$29,0))</f>
        <v>1299373.4057668534</v>
      </c>
      <c r="D328" s="58" t="s">
        <v>87</v>
      </c>
      <c r="E328" s="58" t="s">
        <v>87</v>
      </c>
      <c r="F328" s="58" t="s">
        <v>87</v>
      </c>
      <c r="G328" s="58" t="s">
        <v>87</v>
      </c>
      <c r="H328" s="58" t="s">
        <v>87</v>
      </c>
      <c r="I328" s="58" t="s">
        <v>87</v>
      </c>
      <c r="J328" s="58" t="s">
        <v>87</v>
      </c>
      <c r="K328" s="58" t="s">
        <v>87</v>
      </c>
    </row>
    <row r="329" spans="1:11">
      <c r="A329" s="3">
        <f t="shared" si="13"/>
        <v>2031</v>
      </c>
      <c r="B329" s="15">
        <v>46.50473193422863</v>
      </c>
      <c r="C329" s="15">
        <f ca="1">INDEX('GHG Emissions'!$B$30:$Q$53,MATCH('Annual CBI Impacts of Actions'!$A329,'GHG Emissions'!$A$30:$A$53,0),MATCH('Annual CBI Impacts of Actions'!$B$318,'GHG Emissions'!$B$29:$Q$29,0))</f>
        <v>1201502.5763881877</v>
      </c>
      <c r="D329" s="58" t="s">
        <v>87</v>
      </c>
      <c r="E329" s="58" t="s">
        <v>87</v>
      </c>
      <c r="F329" s="58" t="s">
        <v>87</v>
      </c>
      <c r="G329" s="58" t="s">
        <v>87</v>
      </c>
      <c r="H329" s="58" t="s">
        <v>87</v>
      </c>
      <c r="I329" s="58" t="s">
        <v>87</v>
      </c>
      <c r="J329" s="58" t="s">
        <v>87</v>
      </c>
      <c r="K329" s="58" t="s">
        <v>87</v>
      </c>
    </row>
    <row r="330" spans="1:11">
      <c r="A330" s="3">
        <f t="shared" si="13"/>
        <v>2032</v>
      </c>
      <c r="B330" s="15">
        <v>0</v>
      </c>
      <c r="C330" s="15">
        <f ca="1">INDEX('GHG Emissions'!$B$30:$Q$53,MATCH('Annual CBI Impacts of Actions'!$A330,'GHG Emissions'!$A$30:$A$53,0),MATCH('Annual CBI Impacts of Actions'!$B$318,'GHG Emissions'!$B$29:$Q$29,0))</f>
        <v>666508.30861405435</v>
      </c>
      <c r="D330" s="58" t="s">
        <v>87</v>
      </c>
      <c r="E330" s="58" t="s">
        <v>87</v>
      </c>
      <c r="F330" s="58" t="s">
        <v>87</v>
      </c>
      <c r="G330" s="58" t="s">
        <v>87</v>
      </c>
      <c r="H330" s="58" t="s">
        <v>87</v>
      </c>
      <c r="I330" s="58" t="s">
        <v>87</v>
      </c>
      <c r="J330" s="58" t="s">
        <v>87</v>
      </c>
      <c r="K330" s="58" t="s">
        <v>87</v>
      </c>
    </row>
    <row r="331" spans="1:11">
      <c r="A331" s="3">
        <f t="shared" si="13"/>
        <v>2033</v>
      </c>
      <c r="B331" s="15">
        <v>0</v>
      </c>
      <c r="C331" s="15">
        <f ca="1">INDEX('GHG Emissions'!$B$30:$Q$53,MATCH('Annual CBI Impacts of Actions'!$A331,'GHG Emissions'!$A$30:$A$53,0),MATCH('Annual CBI Impacts of Actions'!$B$318,'GHG Emissions'!$B$29:$Q$29,0))</f>
        <v>518564.78191065107</v>
      </c>
      <c r="D331" s="58" t="s">
        <v>87</v>
      </c>
      <c r="E331" s="58" t="s">
        <v>87</v>
      </c>
      <c r="F331" s="58" t="s">
        <v>87</v>
      </c>
      <c r="G331" s="58" t="s">
        <v>87</v>
      </c>
      <c r="H331" s="58" t="s">
        <v>87</v>
      </c>
      <c r="I331" s="58" t="s">
        <v>87</v>
      </c>
      <c r="J331" s="58" t="s">
        <v>87</v>
      </c>
      <c r="K331" s="58" t="s">
        <v>87</v>
      </c>
    </row>
    <row r="332" spans="1:11">
      <c r="A332" s="3">
        <f t="shared" si="13"/>
        <v>2034</v>
      </c>
      <c r="B332" s="15">
        <v>0</v>
      </c>
      <c r="C332" s="15">
        <f ca="1">INDEX('GHG Emissions'!$B$30:$Q$53,MATCH('Annual CBI Impacts of Actions'!$A332,'GHG Emissions'!$A$30:$A$53,0),MATCH('Annual CBI Impacts of Actions'!$B$318,'GHG Emissions'!$B$29:$Q$29,0))</f>
        <v>472384.90062519</v>
      </c>
      <c r="D332" s="58" t="s">
        <v>87</v>
      </c>
      <c r="E332" s="58" t="s">
        <v>87</v>
      </c>
      <c r="F332" s="58" t="s">
        <v>87</v>
      </c>
      <c r="G332" s="58" t="s">
        <v>87</v>
      </c>
      <c r="H332" s="58" t="s">
        <v>87</v>
      </c>
      <c r="I332" s="58" t="s">
        <v>87</v>
      </c>
      <c r="J332" s="58" t="s">
        <v>87</v>
      </c>
      <c r="K332" s="58" t="s">
        <v>87</v>
      </c>
    </row>
    <row r="333" spans="1:11">
      <c r="A333" s="3">
        <f t="shared" si="13"/>
        <v>2035</v>
      </c>
      <c r="B333" s="15">
        <v>0</v>
      </c>
      <c r="C333" s="15">
        <f ca="1">INDEX('GHG Emissions'!$B$30:$Q$53,MATCH('Annual CBI Impacts of Actions'!$A333,'GHG Emissions'!$A$30:$A$53,0),MATCH('Annual CBI Impacts of Actions'!$B$318,'GHG Emissions'!$B$29:$Q$29,0))</f>
        <v>458605.63520777377</v>
      </c>
      <c r="D333" s="58" t="s">
        <v>87</v>
      </c>
      <c r="E333" s="58" t="s">
        <v>87</v>
      </c>
      <c r="F333" s="58" t="s">
        <v>87</v>
      </c>
      <c r="G333" s="58" t="s">
        <v>87</v>
      </c>
      <c r="H333" s="58" t="s">
        <v>87</v>
      </c>
      <c r="I333" s="58" t="s">
        <v>87</v>
      </c>
      <c r="J333" s="58" t="s">
        <v>87</v>
      </c>
      <c r="K333" s="58" t="s">
        <v>87</v>
      </c>
    </row>
    <row r="334" spans="1:11">
      <c r="A334" s="3">
        <f t="shared" si="13"/>
        <v>2036</v>
      </c>
      <c r="B334" s="15">
        <v>0</v>
      </c>
      <c r="C334" s="15">
        <f ca="1">INDEX('GHG Emissions'!$B$30:$Q$53,MATCH('Annual CBI Impacts of Actions'!$A334,'GHG Emissions'!$A$30:$A$53,0),MATCH('Annual CBI Impacts of Actions'!$B$318,'GHG Emissions'!$B$29:$Q$29,0))</f>
        <v>466447.34675982693</v>
      </c>
      <c r="D334" s="58" t="s">
        <v>87</v>
      </c>
      <c r="E334" s="58" t="s">
        <v>87</v>
      </c>
      <c r="F334" s="58" t="s">
        <v>87</v>
      </c>
      <c r="G334" s="58" t="s">
        <v>87</v>
      </c>
      <c r="H334" s="58" t="s">
        <v>87</v>
      </c>
      <c r="I334" s="58" t="s">
        <v>87</v>
      </c>
      <c r="J334" s="58" t="s">
        <v>87</v>
      </c>
      <c r="K334" s="58" t="s">
        <v>87</v>
      </c>
    </row>
    <row r="335" spans="1:11">
      <c r="A335" s="3">
        <f t="shared" si="13"/>
        <v>2037</v>
      </c>
      <c r="B335" s="15">
        <v>0</v>
      </c>
      <c r="C335" s="15">
        <f ca="1">INDEX('GHG Emissions'!$B$30:$Q$53,MATCH('Annual CBI Impacts of Actions'!$A335,'GHG Emissions'!$A$30:$A$53,0),MATCH('Annual CBI Impacts of Actions'!$B$318,'GHG Emissions'!$B$29:$Q$29,0))</f>
        <v>416928.25916627242</v>
      </c>
      <c r="D335" s="58" t="s">
        <v>87</v>
      </c>
      <c r="E335" s="58" t="s">
        <v>87</v>
      </c>
      <c r="F335" s="58" t="s">
        <v>87</v>
      </c>
      <c r="G335" s="58" t="s">
        <v>87</v>
      </c>
      <c r="H335" s="58" t="s">
        <v>87</v>
      </c>
      <c r="I335" s="58" t="s">
        <v>87</v>
      </c>
      <c r="J335" s="58" t="s">
        <v>87</v>
      </c>
      <c r="K335" s="58" t="s">
        <v>87</v>
      </c>
    </row>
    <row r="336" spans="1:11">
      <c r="A336" s="3">
        <f t="shared" si="13"/>
        <v>2038</v>
      </c>
      <c r="B336" s="15">
        <v>0</v>
      </c>
      <c r="C336" s="15">
        <f ca="1">INDEX('GHG Emissions'!$B$30:$Q$53,MATCH('Annual CBI Impacts of Actions'!$A336,'GHG Emissions'!$A$30:$A$53,0),MATCH('Annual CBI Impacts of Actions'!$B$318,'GHG Emissions'!$B$29:$Q$29,0))</f>
        <v>358043.10095844534</v>
      </c>
      <c r="D336" s="58" t="s">
        <v>87</v>
      </c>
      <c r="E336" s="58" t="s">
        <v>87</v>
      </c>
      <c r="F336" s="58" t="s">
        <v>87</v>
      </c>
      <c r="G336" s="58" t="s">
        <v>87</v>
      </c>
      <c r="H336" s="58" t="s">
        <v>87</v>
      </c>
      <c r="I336" s="58" t="s">
        <v>87</v>
      </c>
      <c r="J336" s="58" t="s">
        <v>87</v>
      </c>
      <c r="K336" s="58" t="s">
        <v>87</v>
      </c>
    </row>
    <row r="337" spans="1:11">
      <c r="A337" s="3">
        <f t="shared" si="13"/>
        <v>2039</v>
      </c>
      <c r="B337" s="15">
        <v>0</v>
      </c>
      <c r="C337" s="15">
        <f ca="1">INDEX('GHG Emissions'!$B$30:$Q$53,MATCH('Annual CBI Impacts of Actions'!$A337,'GHG Emissions'!$A$30:$A$53,0),MATCH('Annual CBI Impacts of Actions'!$B$318,'GHG Emissions'!$B$29:$Q$29,0))</f>
        <v>364865.68964326195</v>
      </c>
      <c r="D337" s="58" t="s">
        <v>87</v>
      </c>
      <c r="E337" s="58" t="s">
        <v>87</v>
      </c>
      <c r="F337" s="58" t="s">
        <v>87</v>
      </c>
      <c r="G337" s="58" t="s">
        <v>87</v>
      </c>
      <c r="H337" s="58" t="s">
        <v>87</v>
      </c>
      <c r="I337" s="58" t="s">
        <v>87</v>
      </c>
      <c r="J337" s="58" t="s">
        <v>87</v>
      </c>
      <c r="K337" s="58" t="s">
        <v>87</v>
      </c>
    </row>
    <row r="338" spans="1:11">
      <c r="A338" s="3">
        <f t="shared" si="13"/>
        <v>2040</v>
      </c>
      <c r="B338" s="15">
        <v>0</v>
      </c>
      <c r="C338" s="15">
        <f ca="1">INDEX('GHG Emissions'!$B$30:$Q$53,MATCH('Annual CBI Impacts of Actions'!$A338,'GHG Emissions'!$A$30:$A$53,0),MATCH('Annual CBI Impacts of Actions'!$B$318,'GHG Emissions'!$B$29:$Q$29,0))</f>
        <v>0</v>
      </c>
      <c r="D338" s="58" t="s">
        <v>87</v>
      </c>
      <c r="E338" s="58" t="s">
        <v>87</v>
      </c>
      <c r="F338" s="58" t="s">
        <v>87</v>
      </c>
      <c r="G338" s="58" t="s">
        <v>87</v>
      </c>
      <c r="H338" s="58" t="s">
        <v>87</v>
      </c>
      <c r="I338" s="58" t="s">
        <v>87</v>
      </c>
      <c r="J338" s="58" t="s">
        <v>87</v>
      </c>
      <c r="K338" s="58" t="s">
        <v>87</v>
      </c>
    </row>
    <row r="339" spans="1:11">
      <c r="A339" s="3">
        <f t="shared" si="13"/>
        <v>2041</v>
      </c>
      <c r="B339" s="15">
        <v>0</v>
      </c>
      <c r="C339" s="15">
        <f ca="1">INDEX('GHG Emissions'!$B$30:$Q$53,MATCH('Annual CBI Impacts of Actions'!$A339,'GHG Emissions'!$A$30:$A$53,0),MATCH('Annual CBI Impacts of Actions'!$B$318,'GHG Emissions'!$B$29:$Q$29,0))</f>
        <v>0</v>
      </c>
      <c r="D339" s="58" t="s">
        <v>87</v>
      </c>
      <c r="E339" s="58" t="s">
        <v>87</v>
      </c>
      <c r="F339" s="58" t="s">
        <v>87</v>
      </c>
      <c r="G339" s="58" t="s">
        <v>87</v>
      </c>
      <c r="H339" s="58" t="s">
        <v>87</v>
      </c>
      <c r="I339" s="58" t="s">
        <v>87</v>
      </c>
      <c r="J339" s="58" t="s">
        <v>87</v>
      </c>
      <c r="K339" s="58" t="s">
        <v>87</v>
      </c>
    </row>
    <row r="340" spans="1:11">
      <c r="A340" s="3">
        <f t="shared" si="13"/>
        <v>2042</v>
      </c>
      <c r="B340" s="15">
        <v>0</v>
      </c>
      <c r="C340" s="15">
        <f ca="1">INDEX('GHG Emissions'!$B$30:$Q$53,MATCH('Annual CBI Impacts of Actions'!$A340,'GHG Emissions'!$A$30:$A$53,0),MATCH('Annual CBI Impacts of Actions'!$B$318,'GHG Emissions'!$B$29:$Q$29,0))</f>
        <v>0</v>
      </c>
      <c r="D340" s="58" t="s">
        <v>87</v>
      </c>
      <c r="E340" s="58" t="s">
        <v>87</v>
      </c>
      <c r="F340" s="58" t="s">
        <v>87</v>
      </c>
      <c r="G340" s="58" t="s">
        <v>87</v>
      </c>
      <c r="H340" s="58" t="s">
        <v>87</v>
      </c>
      <c r="I340" s="58" t="s">
        <v>87</v>
      </c>
      <c r="J340" s="58" t="s">
        <v>87</v>
      </c>
      <c r="K340" s="58" t="s">
        <v>87</v>
      </c>
    </row>
    <row r="342" spans="1:11">
      <c r="A342" s="3">
        <f>A318+1</f>
        <v>15</v>
      </c>
      <c r="B342" s="3" t="str">
        <f ca="1">OFFSET(Portfolios!$B$8,A342,0)</f>
        <v>No Purchases 2040 Scenario-Pathway 2</v>
      </c>
    </row>
    <row r="343" spans="1:11">
      <c r="B343" s="53" t="s">
        <v>101</v>
      </c>
      <c r="C343" s="59" t="s">
        <v>102</v>
      </c>
      <c r="D343" s="53" t="s">
        <v>103</v>
      </c>
      <c r="E343" s="53" t="s">
        <v>104</v>
      </c>
      <c r="F343" s="53" t="s">
        <v>105</v>
      </c>
      <c r="G343" s="53" t="s">
        <v>106</v>
      </c>
      <c r="H343" s="53" t="s">
        <v>107</v>
      </c>
      <c r="I343" s="53" t="s">
        <v>108</v>
      </c>
      <c r="J343" s="53" t="s">
        <v>109</v>
      </c>
      <c r="K343" s="53" t="s">
        <v>110</v>
      </c>
    </row>
    <row r="344" spans="1:11">
      <c r="A344" s="51" t="s">
        <v>5</v>
      </c>
      <c r="B344" s="53" t="s">
        <v>111</v>
      </c>
      <c r="C344" s="53" t="s">
        <v>114</v>
      </c>
      <c r="D344" s="53" t="s">
        <v>113</v>
      </c>
      <c r="E344" s="53" t="s">
        <v>113</v>
      </c>
      <c r="F344" s="53" t="s">
        <v>113</v>
      </c>
      <c r="G344" s="53" t="s">
        <v>113</v>
      </c>
      <c r="H344" s="53" t="s">
        <v>113</v>
      </c>
      <c r="I344" s="53" t="s">
        <v>113</v>
      </c>
      <c r="J344" s="53" t="s">
        <v>113</v>
      </c>
      <c r="K344" s="53" t="s">
        <v>113</v>
      </c>
    </row>
    <row r="345" spans="1:11">
      <c r="A345" s="3">
        <v>2023</v>
      </c>
      <c r="B345" s="20">
        <v>3870.603291058284</v>
      </c>
      <c r="C345" s="15">
        <f ca="1">INDEX('GHG Emissions'!$B$30:$Q$53,MATCH('Annual CBI Impacts of Actions'!$A345,'GHG Emissions'!$A$30:$A$53,0),MATCH('Annual CBI Impacts of Actions'!$B$342,'GHG Emissions'!$B$29:$Q$29,0))</f>
        <v>10450411.546631612</v>
      </c>
      <c r="D345" s="58" t="s">
        <v>87</v>
      </c>
      <c r="E345" s="58" t="s">
        <v>87</v>
      </c>
      <c r="F345" s="58" t="s">
        <v>87</v>
      </c>
      <c r="G345" s="58" t="s">
        <v>87</v>
      </c>
      <c r="H345" s="58" t="s">
        <v>87</v>
      </c>
      <c r="I345" s="58" t="s">
        <v>87</v>
      </c>
      <c r="J345" s="58" t="s">
        <v>87</v>
      </c>
      <c r="K345" s="58" t="s">
        <v>87</v>
      </c>
    </row>
    <row r="346" spans="1:11">
      <c r="A346" s="3">
        <f>A345+1</f>
        <v>2024</v>
      </c>
      <c r="B346" s="20">
        <v>17977.347139674835</v>
      </c>
      <c r="C346" s="15">
        <f ca="1">INDEX('GHG Emissions'!$B$30:$Q$53,MATCH('Annual CBI Impacts of Actions'!$A346,'GHG Emissions'!$A$30:$A$53,0),MATCH('Annual CBI Impacts of Actions'!$B$342,'GHG Emissions'!$B$29:$Q$29,0))</f>
        <v>9319463.3811832666</v>
      </c>
      <c r="D346" s="58" t="s">
        <v>87</v>
      </c>
      <c r="E346" s="58" t="s">
        <v>87</v>
      </c>
      <c r="F346" s="58" t="s">
        <v>87</v>
      </c>
      <c r="G346" s="58" t="s">
        <v>87</v>
      </c>
      <c r="H346" s="58" t="s">
        <v>87</v>
      </c>
      <c r="I346" s="58" t="s">
        <v>87</v>
      </c>
      <c r="J346" s="58" t="s">
        <v>87</v>
      </c>
      <c r="K346" s="58" t="s">
        <v>87</v>
      </c>
    </row>
    <row r="347" spans="1:11">
      <c r="A347" s="3">
        <f t="shared" ref="A347:A364" si="14">A346+1</f>
        <v>2025</v>
      </c>
      <c r="B347" s="15">
        <v>0</v>
      </c>
      <c r="C347" s="15">
        <f ca="1">INDEX('GHG Emissions'!$B$30:$Q$53,MATCH('Annual CBI Impacts of Actions'!$A347,'GHG Emissions'!$A$30:$A$53,0),MATCH('Annual CBI Impacts of Actions'!$B$342,'GHG Emissions'!$B$29:$Q$29,0))</f>
        <v>7428191.9964516005</v>
      </c>
      <c r="D347" s="58" t="s">
        <v>87</v>
      </c>
      <c r="E347" s="58" t="s">
        <v>87</v>
      </c>
      <c r="F347" s="58" t="s">
        <v>87</v>
      </c>
      <c r="G347" s="58" t="s">
        <v>87</v>
      </c>
      <c r="H347" s="58" t="s">
        <v>87</v>
      </c>
      <c r="I347" s="58" t="s">
        <v>87</v>
      </c>
      <c r="J347" s="58" t="s">
        <v>87</v>
      </c>
      <c r="K347" s="58" t="s">
        <v>87</v>
      </c>
    </row>
    <row r="348" spans="1:11">
      <c r="A348" s="3">
        <f t="shared" si="14"/>
        <v>2026</v>
      </c>
      <c r="B348" s="15">
        <v>0</v>
      </c>
      <c r="C348" s="15">
        <f ca="1">INDEX('GHG Emissions'!$B$30:$Q$53,MATCH('Annual CBI Impacts of Actions'!$A348,'GHG Emissions'!$A$30:$A$53,0),MATCH('Annual CBI Impacts of Actions'!$B$342,'GHG Emissions'!$B$29:$Q$29,0))</f>
        <v>4861695.7200135645</v>
      </c>
      <c r="D348" s="58" t="s">
        <v>87</v>
      </c>
      <c r="E348" s="58" t="s">
        <v>87</v>
      </c>
      <c r="F348" s="58" t="s">
        <v>87</v>
      </c>
      <c r="G348" s="58" t="s">
        <v>87</v>
      </c>
      <c r="H348" s="58" t="s">
        <v>87</v>
      </c>
      <c r="I348" s="58" t="s">
        <v>87</v>
      </c>
      <c r="J348" s="58" t="s">
        <v>87</v>
      </c>
      <c r="K348" s="58" t="s">
        <v>87</v>
      </c>
    </row>
    <row r="349" spans="1:11">
      <c r="A349" s="3">
        <f t="shared" si="14"/>
        <v>2027</v>
      </c>
      <c r="B349" s="15">
        <v>0</v>
      </c>
      <c r="C349" s="15">
        <f ca="1">INDEX('GHG Emissions'!$B$30:$Q$53,MATCH('Annual CBI Impacts of Actions'!$A349,'GHG Emissions'!$A$30:$A$53,0),MATCH('Annual CBI Impacts of Actions'!$B$342,'GHG Emissions'!$B$29:$Q$29,0))</f>
        <v>5229828.0350098703</v>
      </c>
      <c r="D349" s="58" t="s">
        <v>87</v>
      </c>
      <c r="E349" s="58" t="s">
        <v>87</v>
      </c>
      <c r="F349" s="58" t="s">
        <v>87</v>
      </c>
      <c r="G349" s="58" t="s">
        <v>87</v>
      </c>
      <c r="H349" s="58" t="s">
        <v>87</v>
      </c>
      <c r="I349" s="58" t="s">
        <v>87</v>
      </c>
      <c r="J349" s="58" t="s">
        <v>87</v>
      </c>
      <c r="K349" s="58" t="s">
        <v>87</v>
      </c>
    </row>
    <row r="350" spans="1:11">
      <c r="A350" s="3">
        <f t="shared" si="14"/>
        <v>2028</v>
      </c>
      <c r="B350" s="15">
        <v>0</v>
      </c>
      <c r="C350" s="15">
        <f ca="1">INDEX('GHG Emissions'!$B$30:$Q$53,MATCH('Annual CBI Impacts of Actions'!$A350,'GHG Emissions'!$A$30:$A$53,0),MATCH('Annual CBI Impacts of Actions'!$B$342,'GHG Emissions'!$B$29:$Q$29,0))</f>
        <v>5104190.1950756498</v>
      </c>
      <c r="D350" s="58" t="s">
        <v>87</v>
      </c>
      <c r="E350" s="58" t="s">
        <v>87</v>
      </c>
      <c r="F350" s="58" t="s">
        <v>87</v>
      </c>
      <c r="G350" s="58" t="s">
        <v>87</v>
      </c>
      <c r="H350" s="58" t="s">
        <v>87</v>
      </c>
      <c r="I350" s="58" t="s">
        <v>87</v>
      </c>
      <c r="J350" s="58" t="s">
        <v>87</v>
      </c>
      <c r="K350" s="58" t="s">
        <v>87</v>
      </c>
    </row>
    <row r="351" spans="1:11">
      <c r="A351" s="3">
        <f t="shared" si="14"/>
        <v>2029</v>
      </c>
      <c r="B351" s="15">
        <v>0</v>
      </c>
      <c r="C351" s="15">
        <f ca="1">INDEX('GHG Emissions'!$B$30:$Q$53,MATCH('Annual CBI Impacts of Actions'!$A351,'GHG Emissions'!$A$30:$A$53,0),MATCH('Annual CBI Impacts of Actions'!$B$342,'GHG Emissions'!$B$29:$Q$29,0))</f>
        <v>3297034.7658616211</v>
      </c>
      <c r="D351" s="58" t="s">
        <v>87</v>
      </c>
      <c r="E351" s="58" t="s">
        <v>87</v>
      </c>
      <c r="F351" s="58" t="s">
        <v>87</v>
      </c>
      <c r="G351" s="58" t="s">
        <v>87</v>
      </c>
      <c r="H351" s="58" t="s">
        <v>87</v>
      </c>
      <c r="I351" s="58" t="s">
        <v>87</v>
      </c>
      <c r="J351" s="58" t="s">
        <v>87</v>
      </c>
      <c r="K351" s="58" t="s">
        <v>87</v>
      </c>
    </row>
    <row r="352" spans="1:11">
      <c r="A352" s="3">
        <f t="shared" si="14"/>
        <v>2030</v>
      </c>
      <c r="B352" s="15">
        <v>18.475598943485547</v>
      </c>
      <c r="C352" s="15">
        <f ca="1">INDEX('GHG Emissions'!$B$30:$Q$53,MATCH('Annual CBI Impacts of Actions'!$A352,'GHG Emissions'!$A$30:$A$53,0),MATCH('Annual CBI Impacts of Actions'!$B$342,'GHG Emissions'!$B$29:$Q$29,0))</f>
        <v>1844716.2963708905</v>
      </c>
      <c r="D352" s="58" t="s">
        <v>87</v>
      </c>
      <c r="E352" s="58" t="s">
        <v>87</v>
      </c>
      <c r="F352" s="58" t="s">
        <v>87</v>
      </c>
      <c r="G352" s="58" t="s">
        <v>87</v>
      </c>
      <c r="H352" s="58" t="s">
        <v>87</v>
      </c>
      <c r="I352" s="58" t="s">
        <v>87</v>
      </c>
      <c r="J352" s="58" t="s">
        <v>87</v>
      </c>
      <c r="K352" s="58" t="s">
        <v>87</v>
      </c>
    </row>
    <row r="353" spans="1:11">
      <c r="A353" s="3">
        <f t="shared" si="14"/>
        <v>2031</v>
      </c>
      <c r="B353" s="15">
        <v>46.50473193422863</v>
      </c>
      <c r="C353" s="15">
        <f ca="1">INDEX('GHG Emissions'!$B$30:$Q$53,MATCH('Annual CBI Impacts of Actions'!$A353,'GHG Emissions'!$A$30:$A$53,0),MATCH('Annual CBI Impacts of Actions'!$B$342,'GHG Emissions'!$B$29:$Q$29,0))</f>
        <v>1778395.478936346</v>
      </c>
      <c r="D353" s="58" t="s">
        <v>87</v>
      </c>
      <c r="E353" s="58" t="s">
        <v>87</v>
      </c>
      <c r="F353" s="58" t="s">
        <v>87</v>
      </c>
      <c r="G353" s="58" t="s">
        <v>87</v>
      </c>
      <c r="H353" s="58" t="s">
        <v>87</v>
      </c>
      <c r="I353" s="58" t="s">
        <v>87</v>
      </c>
      <c r="J353" s="58" t="s">
        <v>87</v>
      </c>
      <c r="K353" s="58" t="s">
        <v>87</v>
      </c>
    </row>
    <row r="354" spans="1:11">
      <c r="A354" s="3">
        <f t="shared" si="14"/>
        <v>2032</v>
      </c>
      <c r="B354" s="15">
        <v>0</v>
      </c>
      <c r="C354" s="15">
        <f ca="1">INDEX('GHG Emissions'!$B$30:$Q$53,MATCH('Annual CBI Impacts of Actions'!$A354,'GHG Emissions'!$A$30:$A$53,0),MATCH('Annual CBI Impacts of Actions'!$B$342,'GHG Emissions'!$B$29:$Q$29,0))</f>
        <v>986527.52478974895</v>
      </c>
      <c r="D354" s="58" t="s">
        <v>87</v>
      </c>
      <c r="E354" s="58" t="s">
        <v>87</v>
      </c>
      <c r="F354" s="58" t="s">
        <v>87</v>
      </c>
      <c r="G354" s="58" t="s">
        <v>87</v>
      </c>
      <c r="H354" s="58" t="s">
        <v>87</v>
      </c>
      <c r="I354" s="58" t="s">
        <v>87</v>
      </c>
      <c r="J354" s="58" t="s">
        <v>87</v>
      </c>
      <c r="K354" s="58" t="s">
        <v>87</v>
      </c>
    </row>
    <row r="355" spans="1:11">
      <c r="A355" s="3">
        <f t="shared" si="14"/>
        <v>2033</v>
      </c>
      <c r="B355" s="15">
        <v>0</v>
      </c>
      <c r="C355" s="15">
        <f ca="1">INDEX('GHG Emissions'!$B$30:$Q$53,MATCH('Annual CBI Impacts of Actions'!$A355,'GHG Emissions'!$A$30:$A$53,0),MATCH('Annual CBI Impacts of Actions'!$B$342,'GHG Emissions'!$B$29:$Q$29,0))</f>
        <v>767549.96768942475</v>
      </c>
      <c r="D355" s="58" t="s">
        <v>87</v>
      </c>
      <c r="E355" s="58" t="s">
        <v>87</v>
      </c>
      <c r="F355" s="58" t="s">
        <v>87</v>
      </c>
      <c r="G355" s="58" t="s">
        <v>87</v>
      </c>
      <c r="H355" s="58" t="s">
        <v>87</v>
      </c>
      <c r="I355" s="58" t="s">
        <v>87</v>
      </c>
      <c r="J355" s="58" t="s">
        <v>87</v>
      </c>
      <c r="K355" s="58" t="s">
        <v>87</v>
      </c>
    </row>
    <row r="356" spans="1:11">
      <c r="A356" s="3">
        <f t="shared" si="14"/>
        <v>2034</v>
      </c>
      <c r="B356" s="15">
        <v>0</v>
      </c>
      <c r="C356" s="15">
        <f ca="1">INDEX('GHG Emissions'!$B$30:$Q$53,MATCH('Annual CBI Impacts of Actions'!$A356,'GHG Emissions'!$A$30:$A$53,0),MATCH('Annual CBI Impacts of Actions'!$B$342,'GHG Emissions'!$B$29:$Q$29,0))</f>
        <v>699197.14539023442</v>
      </c>
      <c r="D356" s="58" t="s">
        <v>87</v>
      </c>
      <c r="E356" s="58" t="s">
        <v>87</v>
      </c>
      <c r="F356" s="58" t="s">
        <v>87</v>
      </c>
      <c r="G356" s="58" t="s">
        <v>87</v>
      </c>
      <c r="H356" s="58" t="s">
        <v>87</v>
      </c>
      <c r="I356" s="58" t="s">
        <v>87</v>
      </c>
      <c r="J356" s="58" t="s">
        <v>87</v>
      </c>
      <c r="K356" s="58" t="s">
        <v>87</v>
      </c>
    </row>
    <row r="357" spans="1:11">
      <c r="A357" s="3">
        <f t="shared" si="14"/>
        <v>2035</v>
      </c>
      <c r="B357" s="15">
        <v>0</v>
      </c>
      <c r="C357" s="15">
        <f ca="1">INDEX('GHG Emissions'!$B$30:$Q$53,MATCH('Annual CBI Impacts of Actions'!$A357,'GHG Emissions'!$A$30:$A$53,0),MATCH('Annual CBI Impacts of Actions'!$B$342,'GHG Emissions'!$B$29:$Q$29,0))</f>
        <v>678801.86384613567</v>
      </c>
      <c r="D357" s="58" t="s">
        <v>87</v>
      </c>
      <c r="E357" s="58" t="s">
        <v>87</v>
      </c>
      <c r="F357" s="58" t="s">
        <v>87</v>
      </c>
      <c r="G357" s="58" t="s">
        <v>87</v>
      </c>
      <c r="H357" s="58" t="s">
        <v>87</v>
      </c>
      <c r="I357" s="58" t="s">
        <v>87</v>
      </c>
      <c r="J357" s="58" t="s">
        <v>87</v>
      </c>
      <c r="K357" s="58" t="s">
        <v>87</v>
      </c>
    </row>
    <row r="358" spans="1:11">
      <c r="A358" s="3">
        <f t="shared" si="14"/>
        <v>2036</v>
      </c>
      <c r="B358" s="15">
        <v>0</v>
      </c>
      <c r="C358" s="15">
        <f ca="1">INDEX('GHG Emissions'!$B$30:$Q$53,MATCH('Annual CBI Impacts of Actions'!$A358,'GHG Emissions'!$A$30:$A$53,0),MATCH('Annual CBI Impacts of Actions'!$B$342,'GHG Emissions'!$B$29:$Q$29,0))</f>
        <v>690408.71733555233</v>
      </c>
      <c r="D358" s="58" t="s">
        <v>87</v>
      </c>
      <c r="E358" s="58" t="s">
        <v>87</v>
      </c>
      <c r="F358" s="58" t="s">
        <v>87</v>
      </c>
      <c r="G358" s="58" t="s">
        <v>87</v>
      </c>
      <c r="H358" s="58" t="s">
        <v>87</v>
      </c>
      <c r="I358" s="58" t="s">
        <v>87</v>
      </c>
      <c r="J358" s="58" t="s">
        <v>87</v>
      </c>
      <c r="K358" s="58" t="s">
        <v>87</v>
      </c>
    </row>
    <row r="359" spans="1:11">
      <c r="A359" s="3">
        <f t="shared" si="14"/>
        <v>2037</v>
      </c>
      <c r="B359" s="15">
        <v>0</v>
      </c>
      <c r="C359" s="15">
        <f ca="1">INDEX('GHG Emissions'!$B$30:$Q$53,MATCH('Annual CBI Impacts of Actions'!$A359,'GHG Emissions'!$A$30:$A$53,0),MATCH('Annual CBI Impacts of Actions'!$B$342,'GHG Emissions'!$B$29:$Q$29,0))</f>
        <v>617113.39260794397</v>
      </c>
      <c r="D359" s="58" t="s">
        <v>87</v>
      </c>
      <c r="E359" s="58" t="s">
        <v>87</v>
      </c>
      <c r="F359" s="58" t="s">
        <v>87</v>
      </c>
      <c r="G359" s="58" t="s">
        <v>87</v>
      </c>
      <c r="H359" s="58" t="s">
        <v>87</v>
      </c>
      <c r="I359" s="58" t="s">
        <v>87</v>
      </c>
      <c r="J359" s="58" t="s">
        <v>87</v>
      </c>
      <c r="K359" s="58" t="s">
        <v>87</v>
      </c>
    </row>
    <row r="360" spans="1:11">
      <c r="A360" s="3">
        <f t="shared" si="14"/>
        <v>2038</v>
      </c>
      <c r="B360" s="15">
        <v>0</v>
      </c>
      <c r="C360" s="15">
        <f ca="1">INDEX('GHG Emissions'!$B$30:$Q$53,MATCH('Annual CBI Impacts of Actions'!$A360,'GHG Emissions'!$A$30:$A$53,0),MATCH('Annual CBI Impacts of Actions'!$B$342,'GHG Emissions'!$B$29:$Q$29,0))</f>
        <v>529954.94518450939</v>
      </c>
      <c r="D360" s="58" t="s">
        <v>87</v>
      </c>
      <c r="E360" s="58" t="s">
        <v>87</v>
      </c>
      <c r="F360" s="58" t="s">
        <v>87</v>
      </c>
      <c r="G360" s="58" t="s">
        <v>87</v>
      </c>
      <c r="H360" s="58" t="s">
        <v>87</v>
      </c>
      <c r="I360" s="58" t="s">
        <v>87</v>
      </c>
      <c r="J360" s="58" t="s">
        <v>87</v>
      </c>
      <c r="K360" s="58" t="s">
        <v>87</v>
      </c>
    </row>
    <row r="361" spans="1:11">
      <c r="A361" s="3">
        <f t="shared" si="14"/>
        <v>2039</v>
      </c>
      <c r="B361" s="15">
        <v>0</v>
      </c>
      <c r="C361" s="15">
        <f ca="1">INDEX('GHG Emissions'!$B$30:$Q$53,MATCH('Annual CBI Impacts of Actions'!$A361,'GHG Emissions'!$A$30:$A$53,0),MATCH('Annual CBI Impacts of Actions'!$B$342,'GHG Emissions'!$B$29:$Q$29,0))</f>
        <v>540053.35122221732</v>
      </c>
      <c r="D361" s="58" t="s">
        <v>87</v>
      </c>
      <c r="E361" s="58" t="s">
        <v>87</v>
      </c>
      <c r="F361" s="58" t="s">
        <v>87</v>
      </c>
      <c r="G361" s="58" t="s">
        <v>87</v>
      </c>
      <c r="H361" s="58" t="s">
        <v>87</v>
      </c>
      <c r="I361" s="58" t="s">
        <v>87</v>
      </c>
      <c r="J361" s="58" t="s">
        <v>87</v>
      </c>
      <c r="K361" s="58" t="s">
        <v>87</v>
      </c>
    </row>
    <row r="362" spans="1:11">
      <c r="A362" s="3">
        <f t="shared" si="14"/>
        <v>2040</v>
      </c>
      <c r="B362" s="15">
        <v>0</v>
      </c>
      <c r="C362" s="15">
        <f ca="1">INDEX('GHG Emissions'!$B$30:$Q$53,MATCH('Annual CBI Impacts of Actions'!$A362,'GHG Emissions'!$A$30:$A$53,0),MATCH('Annual CBI Impacts of Actions'!$B$342,'GHG Emissions'!$B$29:$Q$29,0))</f>
        <v>0</v>
      </c>
      <c r="D362" s="58" t="s">
        <v>87</v>
      </c>
      <c r="E362" s="58" t="s">
        <v>87</v>
      </c>
      <c r="F362" s="58" t="s">
        <v>87</v>
      </c>
      <c r="G362" s="58" t="s">
        <v>87</v>
      </c>
      <c r="H362" s="58" t="s">
        <v>87</v>
      </c>
      <c r="I362" s="58" t="s">
        <v>87</v>
      </c>
      <c r="J362" s="58" t="s">
        <v>87</v>
      </c>
      <c r="K362" s="58" t="s">
        <v>87</v>
      </c>
    </row>
    <row r="363" spans="1:11">
      <c r="A363" s="3">
        <f t="shared" si="14"/>
        <v>2041</v>
      </c>
      <c r="B363" s="15">
        <v>0</v>
      </c>
      <c r="C363" s="15">
        <f ca="1">INDEX('GHG Emissions'!$B$30:$Q$53,MATCH('Annual CBI Impacts of Actions'!$A363,'GHG Emissions'!$A$30:$A$53,0),MATCH('Annual CBI Impacts of Actions'!$B$342,'GHG Emissions'!$B$29:$Q$29,0))</f>
        <v>0</v>
      </c>
      <c r="D363" s="58" t="s">
        <v>87</v>
      </c>
      <c r="E363" s="58" t="s">
        <v>87</v>
      </c>
      <c r="F363" s="58" t="s">
        <v>87</v>
      </c>
      <c r="G363" s="58" t="s">
        <v>87</v>
      </c>
      <c r="H363" s="58" t="s">
        <v>87</v>
      </c>
      <c r="I363" s="58" t="s">
        <v>87</v>
      </c>
      <c r="J363" s="58" t="s">
        <v>87</v>
      </c>
      <c r="K363" s="58" t="s">
        <v>87</v>
      </c>
    </row>
    <row r="364" spans="1:11">
      <c r="A364" s="3">
        <f t="shared" si="14"/>
        <v>2042</v>
      </c>
      <c r="B364" s="15">
        <v>0</v>
      </c>
      <c r="C364" s="15">
        <f ca="1">INDEX('GHG Emissions'!$B$30:$Q$53,MATCH('Annual CBI Impacts of Actions'!$A364,'GHG Emissions'!$A$30:$A$53,0),MATCH('Annual CBI Impacts of Actions'!$B$342,'GHG Emissions'!$B$29:$Q$29,0))</f>
        <v>0</v>
      </c>
      <c r="D364" s="58" t="s">
        <v>87</v>
      </c>
      <c r="E364" s="58" t="s">
        <v>87</v>
      </c>
      <c r="F364" s="58" t="s">
        <v>87</v>
      </c>
      <c r="G364" s="58" t="s">
        <v>87</v>
      </c>
      <c r="H364" s="58" t="s">
        <v>87</v>
      </c>
      <c r="I364" s="58" t="s">
        <v>87</v>
      </c>
      <c r="J364" s="58" t="s">
        <v>87</v>
      </c>
      <c r="K364" s="58" t="s">
        <v>87</v>
      </c>
    </row>
    <row r="366" spans="1:11">
      <c r="A366" s="3">
        <f>A342+1</f>
        <v>16</v>
      </c>
      <c r="B366" s="3" t="str">
        <f ca="1">OFFSET(Portfolios!$B$8,A366,0)</f>
        <v>No Purchases 2040 Scenario</v>
      </c>
    </row>
    <row r="367" spans="1:11">
      <c r="B367" s="53" t="s">
        <v>101</v>
      </c>
      <c r="C367" s="59" t="s">
        <v>102</v>
      </c>
      <c r="D367" s="53" t="s">
        <v>103</v>
      </c>
      <c r="E367" s="53" t="s">
        <v>104</v>
      </c>
      <c r="F367" s="53" t="s">
        <v>105</v>
      </c>
      <c r="G367" s="53" t="s">
        <v>106</v>
      </c>
      <c r="H367" s="53" t="s">
        <v>107</v>
      </c>
      <c r="I367" s="53" t="s">
        <v>108</v>
      </c>
      <c r="J367" s="53" t="s">
        <v>109</v>
      </c>
      <c r="K367" s="53" t="s">
        <v>110</v>
      </c>
    </row>
    <row r="368" spans="1:11">
      <c r="A368" s="51" t="s">
        <v>5</v>
      </c>
      <c r="B368" s="53" t="s">
        <v>111</v>
      </c>
      <c r="C368" s="53" t="s">
        <v>114</v>
      </c>
      <c r="D368" s="53" t="s">
        <v>113</v>
      </c>
      <c r="E368" s="53" t="s">
        <v>113</v>
      </c>
      <c r="F368" s="53" t="s">
        <v>113</v>
      </c>
      <c r="G368" s="53" t="s">
        <v>113</v>
      </c>
      <c r="H368" s="53" t="s">
        <v>113</v>
      </c>
      <c r="I368" s="53" t="s">
        <v>113</v>
      </c>
      <c r="J368" s="53" t="s">
        <v>113</v>
      </c>
      <c r="K368" s="53" t="s">
        <v>113</v>
      </c>
    </row>
    <row r="369" spans="1:11">
      <c r="A369" s="3">
        <v>2023</v>
      </c>
      <c r="B369" s="20">
        <v>3870.603291058284</v>
      </c>
      <c r="C369" s="15">
        <f ca="1">INDEX('GHG Emissions'!$B$30:$Q$53,MATCH('Annual CBI Impacts of Actions'!$A369,'GHG Emissions'!$A$30:$A$53,0),MATCH('Annual CBI Impacts of Actions'!$B$366,'GHG Emissions'!$B$29:$Q$29,0))</f>
        <v>10825470.305574402</v>
      </c>
      <c r="D369" s="58" t="s">
        <v>87</v>
      </c>
      <c r="E369" s="58" t="s">
        <v>87</v>
      </c>
      <c r="F369" s="58" t="s">
        <v>87</v>
      </c>
      <c r="G369" s="58" t="s">
        <v>87</v>
      </c>
      <c r="H369" s="58" t="s">
        <v>87</v>
      </c>
      <c r="I369" s="58" t="s">
        <v>87</v>
      </c>
      <c r="J369" s="58" t="s">
        <v>87</v>
      </c>
      <c r="K369" s="58" t="s">
        <v>87</v>
      </c>
    </row>
    <row r="370" spans="1:11">
      <c r="A370" s="3">
        <f>A369+1</f>
        <v>2024</v>
      </c>
      <c r="B370" s="20">
        <v>17977.347139674835</v>
      </c>
      <c r="C370" s="15">
        <f ca="1">INDEX('GHG Emissions'!$B$30:$Q$53,MATCH('Annual CBI Impacts of Actions'!$A370,'GHG Emissions'!$A$30:$A$53,0),MATCH('Annual CBI Impacts of Actions'!$B$366,'GHG Emissions'!$B$29:$Q$29,0))</f>
        <v>10134702.117383052</v>
      </c>
      <c r="D370" s="58" t="s">
        <v>87</v>
      </c>
      <c r="E370" s="58" t="s">
        <v>87</v>
      </c>
      <c r="F370" s="58" t="s">
        <v>87</v>
      </c>
      <c r="G370" s="58" t="s">
        <v>87</v>
      </c>
      <c r="H370" s="58" t="s">
        <v>87</v>
      </c>
      <c r="I370" s="58" t="s">
        <v>87</v>
      </c>
      <c r="J370" s="58" t="s">
        <v>87</v>
      </c>
      <c r="K370" s="58" t="s">
        <v>87</v>
      </c>
    </row>
    <row r="371" spans="1:11">
      <c r="A371" s="3">
        <f t="shared" ref="A371:A388" si="15">A370+1</f>
        <v>2025</v>
      </c>
      <c r="B371" s="15">
        <v>0</v>
      </c>
      <c r="C371" s="15">
        <f ca="1">INDEX('GHG Emissions'!$B$30:$Q$53,MATCH('Annual CBI Impacts of Actions'!$A371,'GHG Emissions'!$A$30:$A$53,0),MATCH('Annual CBI Impacts of Actions'!$B$366,'GHG Emissions'!$B$29:$Q$29,0))</f>
        <v>8272025.1888709683</v>
      </c>
      <c r="D371" s="58" t="s">
        <v>87</v>
      </c>
      <c r="E371" s="58" t="s">
        <v>87</v>
      </c>
      <c r="F371" s="58" t="s">
        <v>87</v>
      </c>
      <c r="G371" s="58" t="s">
        <v>87</v>
      </c>
      <c r="H371" s="58" t="s">
        <v>87</v>
      </c>
      <c r="I371" s="58" t="s">
        <v>87</v>
      </c>
      <c r="J371" s="58" t="s">
        <v>87</v>
      </c>
      <c r="K371" s="58" t="s">
        <v>87</v>
      </c>
    </row>
    <row r="372" spans="1:11">
      <c r="A372" s="3">
        <f t="shared" si="15"/>
        <v>2026</v>
      </c>
      <c r="B372" s="15">
        <v>0</v>
      </c>
      <c r="C372" s="15">
        <f ca="1">INDEX('GHG Emissions'!$B$30:$Q$53,MATCH('Annual CBI Impacts of Actions'!$A372,'GHG Emissions'!$A$30:$A$53,0),MATCH('Annual CBI Impacts of Actions'!$B$366,'GHG Emissions'!$B$29:$Q$29,0))</f>
        <v>5474835.425823912</v>
      </c>
      <c r="D372" s="58" t="s">
        <v>87</v>
      </c>
      <c r="E372" s="58" t="s">
        <v>87</v>
      </c>
      <c r="F372" s="58" t="s">
        <v>87</v>
      </c>
      <c r="G372" s="58" t="s">
        <v>87</v>
      </c>
      <c r="H372" s="58" t="s">
        <v>87</v>
      </c>
      <c r="I372" s="58" t="s">
        <v>87</v>
      </c>
      <c r="J372" s="58" t="s">
        <v>87</v>
      </c>
      <c r="K372" s="58" t="s">
        <v>87</v>
      </c>
    </row>
    <row r="373" spans="1:11">
      <c r="A373" s="3">
        <f t="shared" si="15"/>
        <v>2027</v>
      </c>
      <c r="B373" s="15">
        <v>0</v>
      </c>
      <c r="C373" s="15">
        <f ca="1">INDEX('GHG Emissions'!$B$30:$Q$53,MATCH('Annual CBI Impacts of Actions'!$A373,'GHG Emissions'!$A$30:$A$53,0),MATCH('Annual CBI Impacts of Actions'!$B$366,'GHG Emissions'!$B$29:$Q$29,0))</f>
        <v>6098916.3199647404</v>
      </c>
      <c r="D373" s="58" t="s">
        <v>87</v>
      </c>
      <c r="E373" s="58" t="s">
        <v>87</v>
      </c>
      <c r="F373" s="58" t="s">
        <v>87</v>
      </c>
      <c r="G373" s="58" t="s">
        <v>87</v>
      </c>
      <c r="H373" s="58" t="s">
        <v>87</v>
      </c>
      <c r="I373" s="58" t="s">
        <v>87</v>
      </c>
      <c r="J373" s="58" t="s">
        <v>87</v>
      </c>
      <c r="K373" s="58" t="s">
        <v>87</v>
      </c>
    </row>
    <row r="374" spans="1:11">
      <c r="A374" s="3">
        <f t="shared" si="15"/>
        <v>2028</v>
      </c>
      <c r="B374" s="15">
        <v>0</v>
      </c>
      <c r="C374" s="15">
        <f ca="1">INDEX('GHG Emissions'!$B$30:$Q$53,MATCH('Annual CBI Impacts of Actions'!$A374,'GHG Emissions'!$A$30:$A$53,0),MATCH('Annual CBI Impacts of Actions'!$B$366,'GHG Emissions'!$B$29:$Q$29,0))</f>
        <v>6141255.9114258857</v>
      </c>
      <c r="D374" s="58" t="s">
        <v>87</v>
      </c>
      <c r="E374" s="58" t="s">
        <v>87</v>
      </c>
      <c r="F374" s="58" t="s">
        <v>87</v>
      </c>
      <c r="G374" s="58" t="s">
        <v>87</v>
      </c>
      <c r="H374" s="58" t="s">
        <v>87</v>
      </c>
      <c r="I374" s="58" t="s">
        <v>87</v>
      </c>
      <c r="J374" s="58" t="s">
        <v>87</v>
      </c>
      <c r="K374" s="58" t="s">
        <v>87</v>
      </c>
    </row>
    <row r="375" spans="1:11">
      <c r="A375" s="3">
        <f t="shared" si="15"/>
        <v>2029</v>
      </c>
      <c r="B375" s="15">
        <v>0</v>
      </c>
      <c r="C375" s="15">
        <f ca="1">INDEX('GHG Emissions'!$B$30:$Q$53,MATCH('Annual CBI Impacts of Actions'!$A375,'GHG Emissions'!$A$30:$A$53,0),MATCH('Annual CBI Impacts of Actions'!$B$366,'GHG Emissions'!$B$29:$Q$29,0))</f>
        <v>3986858.6040887195</v>
      </c>
      <c r="D375" s="58" t="s">
        <v>87</v>
      </c>
      <c r="E375" s="58" t="s">
        <v>87</v>
      </c>
      <c r="F375" s="58" t="s">
        <v>87</v>
      </c>
      <c r="G375" s="58" t="s">
        <v>87</v>
      </c>
      <c r="H375" s="58" t="s">
        <v>87</v>
      </c>
      <c r="I375" s="58" t="s">
        <v>87</v>
      </c>
      <c r="J375" s="58" t="s">
        <v>87</v>
      </c>
      <c r="K375" s="58" t="s">
        <v>87</v>
      </c>
    </row>
    <row r="376" spans="1:11">
      <c r="A376" s="3">
        <f t="shared" si="15"/>
        <v>2030</v>
      </c>
      <c r="B376" s="15">
        <v>18.475598943485547</v>
      </c>
      <c r="C376" s="15">
        <f ca="1">INDEX('GHG Emissions'!$B$30:$Q$53,MATCH('Annual CBI Impacts of Actions'!$A376,'GHG Emissions'!$A$30:$A$53,0),MATCH('Annual CBI Impacts of Actions'!$B$366,'GHG Emissions'!$B$29:$Q$29,0))</f>
        <v>2320309.6531550954</v>
      </c>
      <c r="D376" s="58" t="s">
        <v>87</v>
      </c>
      <c r="E376" s="58" t="s">
        <v>87</v>
      </c>
      <c r="F376" s="58" t="s">
        <v>87</v>
      </c>
      <c r="G376" s="58" t="s">
        <v>87</v>
      </c>
      <c r="H376" s="58" t="s">
        <v>87</v>
      </c>
      <c r="I376" s="58" t="s">
        <v>87</v>
      </c>
      <c r="J376" s="58" t="s">
        <v>87</v>
      </c>
      <c r="K376" s="58" t="s">
        <v>87</v>
      </c>
    </row>
    <row r="377" spans="1:11">
      <c r="A377" s="3">
        <f t="shared" si="15"/>
        <v>2031</v>
      </c>
      <c r="B377" s="15">
        <v>46.50473193422863</v>
      </c>
      <c r="C377" s="15">
        <f ca="1">INDEX('GHG Emissions'!$B$30:$Q$53,MATCH('Annual CBI Impacts of Actions'!$A377,'GHG Emissions'!$A$30:$A$53,0),MATCH('Annual CBI Impacts of Actions'!$B$366,'GHG Emissions'!$B$29:$Q$29,0))</f>
        <v>2452046.0742616076</v>
      </c>
      <c r="D377" s="58" t="s">
        <v>87</v>
      </c>
      <c r="E377" s="58" t="s">
        <v>87</v>
      </c>
      <c r="F377" s="58" t="s">
        <v>87</v>
      </c>
      <c r="G377" s="58" t="s">
        <v>87</v>
      </c>
      <c r="H377" s="58" t="s">
        <v>87</v>
      </c>
      <c r="I377" s="58" t="s">
        <v>87</v>
      </c>
      <c r="J377" s="58" t="s">
        <v>87</v>
      </c>
      <c r="K377" s="58" t="s">
        <v>87</v>
      </c>
    </row>
    <row r="378" spans="1:11">
      <c r="A378" s="3">
        <f t="shared" si="15"/>
        <v>2032</v>
      </c>
      <c r="B378" s="15">
        <v>0</v>
      </c>
      <c r="C378" s="15">
        <f ca="1">INDEX('GHG Emissions'!$B$30:$Q$53,MATCH('Annual CBI Impacts of Actions'!$A378,'GHG Emissions'!$A$30:$A$53,0),MATCH('Annual CBI Impacts of Actions'!$B$366,'GHG Emissions'!$B$29:$Q$29,0))</f>
        <v>1371556.9960213162</v>
      </c>
      <c r="D378" s="58" t="s">
        <v>87</v>
      </c>
      <c r="E378" s="58" t="s">
        <v>87</v>
      </c>
      <c r="F378" s="58" t="s">
        <v>87</v>
      </c>
      <c r="G378" s="58" t="s">
        <v>87</v>
      </c>
      <c r="H378" s="58" t="s">
        <v>87</v>
      </c>
      <c r="I378" s="58" t="s">
        <v>87</v>
      </c>
      <c r="J378" s="58" t="s">
        <v>87</v>
      </c>
      <c r="K378" s="58" t="s">
        <v>87</v>
      </c>
    </row>
    <row r="379" spans="1:11">
      <c r="A379" s="3">
        <f t="shared" si="15"/>
        <v>2033</v>
      </c>
      <c r="B379" s="15">
        <v>0</v>
      </c>
      <c r="C379" s="15">
        <f ca="1">INDEX('GHG Emissions'!$B$30:$Q$53,MATCH('Annual CBI Impacts of Actions'!$A379,'GHG Emissions'!$A$30:$A$53,0),MATCH('Annual CBI Impacts of Actions'!$B$366,'GHG Emissions'!$B$29:$Q$29,0))</f>
        <v>1054102.1764720224</v>
      </c>
      <c r="D379" s="58" t="s">
        <v>87</v>
      </c>
      <c r="E379" s="58" t="s">
        <v>87</v>
      </c>
      <c r="F379" s="58" t="s">
        <v>87</v>
      </c>
      <c r="G379" s="58" t="s">
        <v>87</v>
      </c>
      <c r="H379" s="58" t="s">
        <v>87</v>
      </c>
      <c r="I379" s="58" t="s">
        <v>87</v>
      </c>
      <c r="J379" s="58" t="s">
        <v>87</v>
      </c>
      <c r="K379" s="58" t="s">
        <v>87</v>
      </c>
    </row>
    <row r="380" spans="1:11">
      <c r="A380" s="3">
        <f t="shared" si="15"/>
        <v>2034</v>
      </c>
      <c r="B380" s="15">
        <v>0</v>
      </c>
      <c r="C380" s="15">
        <f ca="1">INDEX('GHG Emissions'!$B$30:$Q$53,MATCH('Annual CBI Impacts of Actions'!$A380,'GHG Emissions'!$A$30:$A$53,0),MATCH('Annual CBI Impacts of Actions'!$B$366,'GHG Emissions'!$B$29:$Q$29,0))</f>
        <v>962326.6988862867</v>
      </c>
      <c r="D380" s="58" t="s">
        <v>87</v>
      </c>
      <c r="E380" s="58" t="s">
        <v>87</v>
      </c>
      <c r="F380" s="58" t="s">
        <v>87</v>
      </c>
      <c r="G380" s="58" t="s">
        <v>87</v>
      </c>
      <c r="H380" s="58" t="s">
        <v>87</v>
      </c>
      <c r="I380" s="58" t="s">
        <v>87</v>
      </c>
      <c r="J380" s="58" t="s">
        <v>87</v>
      </c>
      <c r="K380" s="58" t="s">
        <v>87</v>
      </c>
    </row>
    <row r="381" spans="1:11">
      <c r="A381" s="3">
        <f t="shared" si="15"/>
        <v>2035</v>
      </c>
      <c r="B381" s="15">
        <v>0</v>
      </c>
      <c r="C381" s="15">
        <f ca="1">INDEX('GHG Emissions'!$B$30:$Q$53,MATCH('Annual CBI Impacts of Actions'!$A381,'GHG Emissions'!$A$30:$A$53,0),MATCH('Annual CBI Impacts of Actions'!$B$366,'GHG Emissions'!$B$29:$Q$29,0))</f>
        <v>936534.2880477109</v>
      </c>
      <c r="D381" s="58" t="s">
        <v>87</v>
      </c>
      <c r="E381" s="58" t="s">
        <v>87</v>
      </c>
      <c r="F381" s="58" t="s">
        <v>87</v>
      </c>
      <c r="G381" s="58" t="s">
        <v>87</v>
      </c>
      <c r="H381" s="58" t="s">
        <v>87</v>
      </c>
      <c r="I381" s="58" t="s">
        <v>87</v>
      </c>
      <c r="J381" s="58" t="s">
        <v>87</v>
      </c>
      <c r="K381" s="58" t="s">
        <v>87</v>
      </c>
    </row>
    <row r="382" spans="1:11">
      <c r="A382" s="3">
        <f t="shared" si="15"/>
        <v>2036</v>
      </c>
      <c r="B382" s="15">
        <v>0</v>
      </c>
      <c r="C382" s="15">
        <f ca="1">INDEX('GHG Emissions'!$B$30:$Q$53,MATCH('Annual CBI Impacts of Actions'!$A382,'GHG Emissions'!$A$30:$A$53,0),MATCH('Annual CBI Impacts of Actions'!$B$366,'GHG Emissions'!$B$29:$Q$29,0))</f>
        <v>952701.80483088805</v>
      </c>
      <c r="D382" s="58" t="s">
        <v>87</v>
      </c>
      <c r="E382" s="58" t="s">
        <v>87</v>
      </c>
      <c r="F382" s="58" t="s">
        <v>87</v>
      </c>
      <c r="G382" s="58" t="s">
        <v>87</v>
      </c>
      <c r="H382" s="58" t="s">
        <v>87</v>
      </c>
      <c r="I382" s="58" t="s">
        <v>87</v>
      </c>
      <c r="J382" s="58" t="s">
        <v>87</v>
      </c>
      <c r="K382" s="58" t="s">
        <v>87</v>
      </c>
    </row>
    <row r="383" spans="1:11">
      <c r="A383" s="3">
        <f t="shared" si="15"/>
        <v>2037</v>
      </c>
      <c r="B383" s="15">
        <v>0</v>
      </c>
      <c r="C383" s="15">
        <f ca="1">INDEX('GHG Emissions'!$B$30:$Q$53,MATCH('Annual CBI Impacts of Actions'!$A383,'GHG Emissions'!$A$30:$A$53,0),MATCH('Annual CBI Impacts of Actions'!$B$366,'GHG Emissions'!$B$29:$Q$29,0))</f>
        <v>849959.80218306126</v>
      </c>
      <c r="D383" s="58" t="s">
        <v>87</v>
      </c>
      <c r="E383" s="58" t="s">
        <v>87</v>
      </c>
      <c r="F383" s="58" t="s">
        <v>87</v>
      </c>
      <c r="G383" s="58" t="s">
        <v>87</v>
      </c>
      <c r="H383" s="58" t="s">
        <v>87</v>
      </c>
      <c r="I383" s="58" t="s">
        <v>87</v>
      </c>
      <c r="J383" s="58" t="s">
        <v>87</v>
      </c>
      <c r="K383" s="58" t="s">
        <v>87</v>
      </c>
    </row>
    <row r="384" spans="1:11">
      <c r="A384" s="3">
        <f t="shared" si="15"/>
        <v>2038</v>
      </c>
      <c r="B384" s="15">
        <v>0</v>
      </c>
      <c r="C384" s="15">
        <f ca="1">INDEX('GHG Emissions'!$B$30:$Q$53,MATCH('Annual CBI Impacts of Actions'!$A384,'GHG Emissions'!$A$30:$A$53,0),MATCH('Annual CBI Impacts of Actions'!$B$366,'GHG Emissions'!$B$29:$Q$29,0))</f>
        <v>730442.67285585764</v>
      </c>
      <c r="D384" s="58" t="s">
        <v>87</v>
      </c>
      <c r="E384" s="58" t="s">
        <v>87</v>
      </c>
      <c r="F384" s="58" t="s">
        <v>87</v>
      </c>
      <c r="G384" s="58" t="s">
        <v>87</v>
      </c>
      <c r="H384" s="58" t="s">
        <v>87</v>
      </c>
      <c r="I384" s="58" t="s">
        <v>87</v>
      </c>
      <c r="J384" s="58" t="s">
        <v>87</v>
      </c>
      <c r="K384" s="58" t="s">
        <v>87</v>
      </c>
    </row>
    <row r="385" spans="1:11">
      <c r="A385" s="3">
        <f t="shared" si="15"/>
        <v>2039</v>
      </c>
      <c r="B385" s="15">
        <v>0</v>
      </c>
      <c r="C385" s="15">
        <f ca="1">INDEX('GHG Emissions'!$B$30:$Q$53,MATCH('Annual CBI Impacts of Actions'!$A385,'GHG Emissions'!$A$30:$A$53,0),MATCH('Annual CBI Impacts of Actions'!$B$366,'GHG Emissions'!$B$29:$Q$29,0))</f>
        <v>744628.72905188077</v>
      </c>
      <c r="D385" s="58" t="s">
        <v>87</v>
      </c>
      <c r="E385" s="58" t="s">
        <v>87</v>
      </c>
      <c r="F385" s="58" t="s">
        <v>87</v>
      </c>
      <c r="G385" s="58" t="s">
        <v>87</v>
      </c>
      <c r="H385" s="58" t="s">
        <v>87</v>
      </c>
      <c r="I385" s="58" t="s">
        <v>87</v>
      </c>
      <c r="J385" s="58" t="s">
        <v>87</v>
      </c>
      <c r="K385" s="58" t="s">
        <v>87</v>
      </c>
    </row>
    <row r="386" spans="1:11">
      <c r="A386" s="3">
        <f t="shared" si="15"/>
        <v>2040</v>
      </c>
      <c r="B386" s="15">
        <v>0</v>
      </c>
      <c r="C386" s="15">
        <f ca="1">INDEX('GHG Emissions'!$B$30:$Q$53,MATCH('Annual CBI Impacts of Actions'!$A386,'GHG Emissions'!$A$30:$A$53,0),MATCH('Annual CBI Impacts of Actions'!$B$366,'GHG Emissions'!$B$29:$Q$29,0))</f>
        <v>0</v>
      </c>
      <c r="D386" s="58" t="s">
        <v>87</v>
      </c>
      <c r="E386" s="58" t="s">
        <v>87</v>
      </c>
      <c r="F386" s="58" t="s">
        <v>87</v>
      </c>
      <c r="G386" s="58" t="s">
        <v>87</v>
      </c>
      <c r="H386" s="58" t="s">
        <v>87</v>
      </c>
      <c r="I386" s="58" t="s">
        <v>87</v>
      </c>
      <c r="J386" s="58" t="s">
        <v>87</v>
      </c>
      <c r="K386" s="58" t="s">
        <v>87</v>
      </c>
    </row>
    <row r="387" spans="1:11">
      <c r="A387" s="3">
        <f t="shared" si="15"/>
        <v>2041</v>
      </c>
      <c r="B387" s="15">
        <v>0</v>
      </c>
      <c r="C387" s="15">
        <f ca="1">INDEX('GHG Emissions'!$B$30:$Q$53,MATCH('Annual CBI Impacts of Actions'!$A387,'GHG Emissions'!$A$30:$A$53,0),MATCH('Annual CBI Impacts of Actions'!$B$366,'GHG Emissions'!$B$29:$Q$29,0))</f>
        <v>0</v>
      </c>
      <c r="D387" s="58" t="s">
        <v>87</v>
      </c>
      <c r="E387" s="58" t="s">
        <v>87</v>
      </c>
      <c r="F387" s="58" t="s">
        <v>87</v>
      </c>
      <c r="G387" s="58" t="s">
        <v>87</v>
      </c>
      <c r="H387" s="58" t="s">
        <v>87</v>
      </c>
      <c r="I387" s="58" t="s">
        <v>87</v>
      </c>
      <c r="J387" s="58" t="s">
        <v>87</v>
      </c>
      <c r="K387" s="58" t="s">
        <v>87</v>
      </c>
    </row>
    <row r="388" spans="1:11">
      <c r="A388" s="3">
        <f t="shared" si="15"/>
        <v>2042</v>
      </c>
      <c r="B388" s="15">
        <v>0</v>
      </c>
      <c r="C388" s="15">
        <f ca="1">INDEX('GHG Emissions'!$B$30:$Q$53,MATCH('Annual CBI Impacts of Actions'!$A388,'GHG Emissions'!$A$30:$A$53,0),MATCH('Annual CBI Impacts of Actions'!$B$366,'GHG Emissions'!$B$29:$Q$29,0))</f>
        <v>0</v>
      </c>
      <c r="D388" s="58" t="s">
        <v>87</v>
      </c>
      <c r="E388" s="58" t="s">
        <v>87</v>
      </c>
      <c r="F388" s="58" t="s">
        <v>87</v>
      </c>
      <c r="G388" s="58" t="s">
        <v>87</v>
      </c>
      <c r="H388" s="58" t="s">
        <v>87</v>
      </c>
      <c r="I388" s="58" t="s">
        <v>87</v>
      </c>
      <c r="J388" s="58" t="s">
        <v>87</v>
      </c>
      <c r="K388" s="58" t="s">
        <v>87</v>
      </c>
    </row>
  </sheetData>
  <mergeCells count="1">
    <mergeCell ref="A2:K2"/>
  </mergeCells>
  <phoneticPr fontId="2" type="noConversion"/>
  <pageMargins left="0.7" right="0.7" top="0.75" bottom="0.75" header="0.3" footer="0.3"/>
  <pageSetup orientation="landscape" r:id="rId1"/>
  <rowBreaks count="15" manualBreakCount="15">
    <brk id="29" max="10" man="1"/>
    <brk id="53" max="10" man="1"/>
    <brk id="77" max="10" man="1"/>
    <brk id="101" max="10" man="1"/>
    <brk id="125" max="10" man="1"/>
    <brk id="149" max="10" man="1"/>
    <brk id="173" max="10" man="1"/>
    <brk id="197" max="10" man="1"/>
    <brk id="221" max="10" man="1"/>
    <brk id="245" max="10" man="1"/>
    <brk id="269" max="10" man="1"/>
    <brk id="293" max="10" man="1"/>
    <brk id="317" max="10" man="1"/>
    <brk id="341" max="10" man="1"/>
    <brk id="365"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BF066-D28A-4A4C-A330-3CF380EB4FF0}">
  <sheetPr>
    <tabColor theme="2" tint="-9.9978637043366805E-2"/>
  </sheetPr>
  <dimension ref="A1:I22"/>
  <sheetViews>
    <sheetView view="pageBreakPreview" zoomScale="60" zoomScaleNormal="100" workbookViewId="0">
      <selection activeCell="H8" sqref="H8"/>
    </sheetView>
  </sheetViews>
  <sheetFormatPr defaultColWidth="9.140625" defaultRowHeight="15"/>
  <cols>
    <col min="1" max="1" width="3.140625" style="3" customWidth="1"/>
    <col min="2" max="2" width="41.85546875" style="3" customWidth="1"/>
    <col min="3" max="3" width="11.140625" style="3" customWidth="1"/>
    <col min="4" max="4" width="11.7109375" style="3" customWidth="1"/>
    <col min="5" max="5" width="17.5703125" style="3" customWidth="1"/>
    <col min="6" max="6" width="13.42578125" style="3" customWidth="1"/>
    <col min="7" max="7" width="15.140625" style="3" customWidth="1"/>
    <col min="8" max="8" width="15.7109375" style="3" customWidth="1"/>
    <col min="9" max="9" width="16.5703125" style="3" customWidth="1"/>
    <col min="10" max="10" width="27.28515625" style="3" customWidth="1"/>
    <col min="11" max="16384" width="9.140625" style="3"/>
  </cols>
  <sheetData>
    <row r="1" spans="1:9">
      <c r="A1" s="2" t="s">
        <v>0</v>
      </c>
    </row>
    <row r="2" spans="1:9" s="49" customFormat="1" ht="27.95" customHeight="1">
      <c r="A2" s="84" t="s">
        <v>115</v>
      </c>
      <c r="B2" s="84"/>
      <c r="C2" s="84"/>
      <c r="D2" s="84"/>
      <c r="E2" s="84"/>
      <c r="F2" s="84"/>
      <c r="G2" s="84"/>
      <c r="H2" s="84"/>
      <c r="I2" s="84"/>
    </row>
    <row r="3" spans="1:9">
      <c r="A3" s="3" t="s">
        <v>116</v>
      </c>
    </row>
    <row r="4" spans="1:9" ht="27" customHeight="1">
      <c r="A4" s="1"/>
      <c r="B4" s="1"/>
      <c r="C4" s="1"/>
      <c r="D4" s="1"/>
      <c r="E4" s="1"/>
      <c r="F4" s="1"/>
      <c r="G4" s="1"/>
      <c r="H4" s="1"/>
      <c r="I4" s="1"/>
    </row>
    <row r="5" spans="1:9" ht="60">
      <c r="C5" s="54" t="s">
        <v>117</v>
      </c>
      <c r="D5" s="55" t="s">
        <v>118</v>
      </c>
      <c r="E5" s="55" t="s">
        <v>119</v>
      </c>
      <c r="F5" s="55" t="s">
        <v>120</v>
      </c>
      <c r="G5" s="55" t="s">
        <v>121</v>
      </c>
      <c r="H5" s="55" t="s">
        <v>122</v>
      </c>
      <c r="I5" s="55" t="s">
        <v>123</v>
      </c>
    </row>
    <row r="6" spans="1:9" ht="30.95" customHeight="1">
      <c r="B6" s="3" t="s">
        <v>124</v>
      </c>
      <c r="C6" s="55" t="s">
        <v>125</v>
      </c>
      <c r="D6" s="55" t="s">
        <v>126</v>
      </c>
      <c r="E6" s="55" t="s">
        <v>127</v>
      </c>
      <c r="F6" s="55" t="s">
        <v>128</v>
      </c>
      <c r="G6" s="55" t="s">
        <v>113</v>
      </c>
      <c r="H6" s="55" t="s">
        <v>129</v>
      </c>
      <c r="I6" s="55" t="s">
        <v>129</v>
      </c>
    </row>
    <row r="7" spans="1:9">
      <c r="A7" s="3">
        <v>1</v>
      </c>
      <c r="B7" s="3" t="str">
        <f>Portfolios!B9</f>
        <v>CEP Portfolio-Pathway 1</v>
      </c>
      <c r="C7" s="19">
        <v>12204.003416569476</v>
      </c>
      <c r="D7" s="20">
        <v>21851.445023014301</v>
      </c>
      <c r="E7" s="29">
        <v>4.4665574064584443E-5</v>
      </c>
      <c r="F7" s="15">
        <f>SUM('GHG Emissions'!B34:B53)</f>
        <v>56802394.675735474</v>
      </c>
      <c r="G7" s="36"/>
      <c r="H7" s="58" t="s">
        <v>130</v>
      </c>
      <c r="I7" s="60" t="s">
        <v>130</v>
      </c>
    </row>
    <row r="8" spans="1:9">
      <c r="A8" s="3">
        <v>2</v>
      </c>
      <c r="B8" s="3" t="str">
        <f>Portfolios!B10</f>
        <v>CEP Portfolio-Pathway 2</v>
      </c>
      <c r="C8" s="19">
        <v>12340.20743719583</v>
      </c>
      <c r="D8" s="20">
        <v>21851.445023014301</v>
      </c>
      <c r="E8" s="29">
        <v>4.4665574064584443E-5</v>
      </c>
      <c r="F8" s="15">
        <f>SUM('GHG Emissions'!C34:C53)</f>
        <v>54515763.522457108</v>
      </c>
      <c r="G8" s="36"/>
      <c r="H8" s="58" t="s">
        <v>130</v>
      </c>
      <c r="I8" s="60" t="s">
        <v>130</v>
      </c>
    </row>
    <row r="9" spans="1:9">
      <c r="A9" s="3">
        <v>3</v>
      </c>
      <c r="B9" s="3" t="str">
        <f>Portfolios!B11</f>
        <v>CEP Portfolio 2020 protocol</v>
      </c>
      <c r="C9" s="19">
        <v>11810.292524221728</v>
      </c>
      <c r="D9" s="20">
        <v>21851.445023014301</v>
      </c>
      <c r="E9" s="29">
        <v>4.4665574064584443E-5</v>
      </c>
      <c r="F9" s="15">
        <f>SUM('GHG Emissions'!D34:D53)</f>
        <v>62936978.430371985</v>
      </c>
      <c r="G9" s="36"/>
      <c r="H9" s="58" t="s">
        <v>131</v>
      </c>
      <c r="I9" s="60" t="s">
        <v>131</v>
      </c>
    </row>
    <row r="10" spans="1:9">
      <c r="A10" s="3">
        <v>4</v>
      </c>
      <c r="B10" s="3" t="str">
        <f>Portfolios!B12</f>
        <v>2023 IRP Preferred Portfolio (May) 2020 Protocol</v>
      </c>
      <c r="C10" s="19">
        <v>11542.791804051836</v>
      </c>
      <c r="D10" s="20">
        <v>22529.742305952324</v>
      </c>
      <c r="E10" s="29">
        <v>4.6052051594878935E-5</v>
      </c>
      <c r="F10" s="15">
        <f>SUM('GHG Emissions'!E34:E53)</f>
        <v>64688775.95659814</v>
      </c>
      <c r="G10" s="36"/>
      <c r="H10" s="58" t="s">
        <v>130</v>
      </c>
      <c r="I10" s="60" t="s">
        <v>131</v>
      </c>
    </row>
    <row r="11" spans="1:9">
      <c r="A11" s="3">
        <v>5</v>
      </c>
      <c r="B11" s="3" t="str">
        <f>Portfolios!B13</f>
        <v>CBRE Scenario-Pathway 1</v>
      </c>
      <c r="C11" s="19">
        <v>12332.951878547394</v>
      </c>
      <c r="D11" s="20">
        <v>21849.751541461472</v>
      </c>
      <c r="E11" s="29">
        <v>4.4662112493706855E-5</v>
      </c>
      <c r="F11" s="24">
        <f>SUM('GHG Emissions'!F34:F53)</f>
        <v>56814620.393841967</v>
      </c>
      <c r="G11" s="36"/>
      <c r="H11" s="58" t="s">
        <v>130</v>
      </c>
      <c r="I11" s="60" t="s">
        <v>131</v>
      </c>
    </row>
    <row r="12" spans="1:9">
      <c r="A12" s="3">
        <v>6</v>
      </c>
      <c r="B12" s="3" t="str">
        <f>Portfolios!B14</f>
        <v>CBRE Scenario-Pathway 2</v>
      </c>
      <c r="C12" s="19">
        <v>12470.022547961338</v>
      </c>
      <c r="D12" s="20">
        <v>21849.751541461472</v>
      </c>
      <c r="E12" s="29">
        <v>4.4662112493706855E-5</v>
      </c>
      <c r="F12" s="24">
        <f>SUM('GHG Emissions'!G34:G53)</f>
        <v>54515763.522457108</v>
      </c>
      <c r="G12" s="36"/>
      <c r="H12" s="58" t="s">
        <v>130</v>
      </c>
      <c r="I12" s="60" t="s">
        <v>130</v>
      </c>
    </row>
    <row r="13" spans="1:9">
      <c r="A13" s="3">
        <v>7</v>
      </c>
      <c r="B13" s="3" t="str">
        <f>Portfolios!B15</f>
        <v>CBRE Scenario</v>
      </c>
      <c r="C13" s="19">
        <v>11941.398627327184</v>
      </c>
      <c r="D13" s="20">
        <v>21849.751541461472</v>
      </c>
      <c r="E13" s="29">
        <v>4.4662112493706855E-5</v>
      </c>
      <c r="F13" s="24">
        <f>SUM('GHG Emissions'!H34:H53)</f>
        <v>62936721.665486984</v>
      </c>
      <c r="G13" s="36"/>
      <c r="H13" s="58" t="s">
        <v>130</v>
      </c>
      <c r="I13" s="60" t="s">
        <v>131</v>
      </c>
    </row>
    <row r="14" spans="1:9">
      <c r="A14" s="3">
        <v>8</v>
      </c>
      <c r="B14" s="3" t="str">
        <f>Portfolios!B16</f>
        <v>15% SSR Target Scenario-Pathway 1</v>
      </c>
      <c r="C14" s="19">
        <v>12344.573976211741</v>
      </c>
      <c r="D14" s="20">
        <v>21851.50380041077</v>
      </c>
      <c r="E14" s="29">
        <v>4.4665694208865638E-5</v>
      </c>
      <c r="F14" s="24">
        <f>SUM('GHG Emissions'!I34:I53)</f>
        <v>56692045.554725133</v>
      </c>
      <c r="G14" s="36"/>
      <c r="H14" s="58" t="s">
        <v>130</v>
      </c>
      <c r="I14" s="60" t="s">
        <v>130</v>
      </c>
    </row>
    <row r="15" spans="1:9">
      <c r="A15" s="3">
        <v>9</v>
      </c>
      <c r="B15" s="3" t="str">
        <f>Portfolios!B17</f>
        <v>15% SSR Target Scenario-Pathway 2</v>
      </c>
      <c r="C15" s="19">
        <v>12480.613982973797</v>
      </c>
      <c r="D15" s="20">
        <v>21851.50380041077</v>
      </c>
      <c r="E15" s="29">
        <v>4.4665694208865638E-5</v>
      </c>
      <c r="F15" s="24">
        <f>SUM('GHG Emissions'!J34:J53)</f>
        <v>54515763.522457108</v>
      </c>
      <c r="G15" s="36"/>
      <c r="H15" s="58" t="s">
        <v>130</v>
      </c>
      <c r="I15" s="60" t="s">
        <v>130</v>
      </c>
    </row>
    <row r="16" spans="1:9">
      <c r="A16" s="3">
        <v>10</v>
      </c>
      <c r="B16" s="3" t="str">
        <f>Portfolios!B18</f>
        <v>15% SSR Target Scenario</v>
      </c>
      <c r="C16" s="19">
        <v>11933.64287754424</v>
      </c>
      <c r="D16" s="20">
        <v>21851.50380041077</v>
      </c>
      <c r="E16" s="29">
        <v>4.4665694208865638E-5</v>
      </c>
      <c r="F16" s="24">
        <f>SUM('GHG Emissions'!K34:K53)</f>
        <v>62633159.96247422</v>
      </c>
      <c r="G16" s="36"/>
      <c r="H16" s="58" t="s">
        <v>130</v>
      </c>
      <c r="I16" s="60" t="s">
        <v>131</v>
      </c>
    </row>
    <row r="17" spans="1:9">
      <c r="A17" s="3">
        <v>11</v>
      </c>
      <c r="B17" s="3" t="str">
        <f>Portfolios!B19</f>
        <v>Accelerated SSR 2028 Target Scenario-Pathway 1</v>
      </c>
      <c r="C17" s="19">
        <v>12476.452344890777</v>
      </c>
      <c r="D17" s="20">
        <v>21861.237424795752</v>
      </c>
      <c r="E17" s="29">
        <v>4.4685590280746764E-5</v>
      </c>
      <c r="F17" s="24">
        <f>SUM('GHG Emissions'!L34:L53)</f>
        <v>56494580.049007781</v>
      </c>
      <c r="G17" s="36"/>
      <c r="H17" s="58" t="s">
        <v>130</v>
      </c>
      <c r="I17" s="60" t="s">
        <v>130</v>
      </c>
    </row>
    <row r="18" spans="1:9">
      <c r="A18" s="3">
        <v>12</v>
      </c>
      <c r="B18" s="3" t="str">
        <f>Portfolios!B20</f>
        <v>Accelerated SSR 2028 Target Scenario-Pathway 2</v>
      </c>
      <c r="C18" s="19">
        <v>12614.815707200616</v>
      </c>
      <c r="D18" s="20">
        <v>21861.237424795752</v>
      </c>
      <c r="E18" s="29">
        <v>4.4685590280746764E-5</v>
      </c>
      <c r="F18" s="24">
        <f>SUM('GHG Emissions'!M34:M53)</f>
        <v>54213972.608971968</v>
      </c>
      <c r="G18" s="36"/>
      <c r="H18" s="58" t="s">
        <v>130</v>
      </c>
      <c r="I18" s="60" t="s">
        <v>130</v>
      </c>
    </row>
    <row r="19" spans="1:9">
      <c r="A19" s="3">
        <v>13</v>
      </c>
      <c r="B19" s="3" t="str">
        <f>Portfolios!B21</f>
        <v>Accelerated SSR 2028 Target Scenario</v>
      </c>
      <c r="C19" s="19">
        <v>12075.39522851344</v>
      </c>
      <c r="D19" s="20">
        <v>21861.237424795752</v>
      </c>
      <c r="E19" s="29">
        <v>4.4685590280746764E-5</v>
      </c>
      <c r="F19" s="24">
        <f>SUM('GHG Emissions'!N34:N53)</f>
        <v>62559651.551114745</v>
      </c>
      <c r="G19" s="36"/>
      <c r="H19" s="58" t="s">
        <v>130</v>
      </c>
      <c r="I19" s="60" t="s">
        <v>131</v>
      </c>
    </row>
    <row r="20" spans="1:9">
      <c r="A20" s="3">
        <v>14</v>
      </c>
      <c r="B20" s="3" t="str">
        <f>Portfolios!B22</f>
        <v>No Purchases 2040 Scenario-Pathway 1</v>
      </c>
      <c r="C20" s="19">
        <v>12228.582589096866</v>
      </c>
      <c r="D20" s="20">
        <v>21912.930761610834</v>
      </c>
      <c r="E20" s="29">
        <v>4.4791254348350885E-5</v>
      </c>
      <c r="F20" s="15">
        <f>SUM('GHG Emissions'!O34:O53)</f>
        <v>57157287.878172196</v>
      </c>
      <c r="G20" s="36"/>
      <c r="H20" s="58" t="s">
        <v>130</v>
      </c>
      <c r="I20" s="60" t="s">
        <v>130</v>
      </c>
    </row>
    <row r="21" spans="1:9">
      <c r="A21" s="3">
        <v>15</v>
      </c>
      <c r="B21" s="3" t="str">
        <f>Portfolios!B23</f>
        <v>No Purchases 2040 Scenario-Pathway 2</v>
      </c>
      <c r="C21" s="19">
        <v>12357.070510945734</v>
      </c>
      <c r="D21" s="20">
        <v>21912.930761610834</v>
      </c>
      <c r="E21" s="29">
        <v>4.4791254348350885E-5</v>
      </c>
      <c r="F21" s="15">
        <f>SUM('GHG Emissions'!P34:P53)</f>
        <v>54823534.323600195</v>
      </c>
      <c r="G21" s="36"/>
      <c r="H21" s="58" t="s">
        <v>130</v>
      </c>
      <c r="I21" s="60" t="s">
        <v>131</v>
      </c>
    </row>
    <row r="22" spans="1:9">
      <c r="A22" s="3">
        <v>16</v>
      </c>
      <c r="B22" s="3" t="str">
        <f>Portfolios!B24</f>
        <v>No Purchases 2040 Scenario</v>
      </c>
      <c r="C22" s="19">
        <v>11855.065146555929</v>
      </c>
      <c r="D22" s="20">
        <v>21912.930761610834</v>
      </c>
      <c r="E22" s="29">
        <v>4.4791254348350885E-5</v>
      </c>
      <c r="F22" s="15">
        <f>SUM('GHG Emissions'!Q34:Q53)</f>
        <v>63308672.768897407</v>
      </c>
      <c r="G22" s="36"/>
      <c r="H22" s="58" t="s">
        <v>130</v>
      </c>
      <c r="I22" s="60" t="s">
        <v>131</v>
      </c>
    </row>
  </sheetData>
  <mergeCells count="1">
    <mergeCell ref="A2:I2"/>
  </mergeCells>
  <pageMargins left="0.7" right="0.7" top="0.75" bottom="0.75" header="0.3" footer="0.3"/>
  <pageSetup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C7677-1AE9-486E-927E-29C00C2A99B0}">
  <sheetPr>
    <tabColor theme="0"/>
  </sheetPr>
  <dimension ref="A1"/>
  <sheetViews>
    <sheetView showGridLines="0" workbookViewId="0"/>
  </sheetViews>
  <sheetFormatPr defaultColWidth="9.140625" defaultRowHeight="15"/>
  <cols>
    <col min="1" max="16384" width="9.140625" style="1"/>
  </cols>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FE13-4425-4EDF-AE97-778023B5E4F9}">
  <sheetPr>
    <tabColor theme="2" tint="-9.9978637043366805E-2"/>
    <pageSetUpPr fitToPage="1"/>
  </sheetPr>
  <dimension ref="A1:AV53"/>
  <sheetViews>
    <sheetView view="pageBreakPreview" zoomScale="90" zoomScaleNormal="100" zoomScaleSheetLayoutView="90" workbookViewId="0">
      <selection activeCell="G43" sqref="G43:G49"/>
    </sheetView>
  </sheetViews>
  <sheetFormatPr defaultColWidth="9.140625" defaultRowHeight="15"/>
  <cols>
    <col min="1" max="1" width="6.28515625" style="1" customWidth="1"/>
    <col min="2" max="2" width="12.7109375" style="1" customWidth="1"/>
    <col min="3" max="3" width="15.5703125" style="1" customWidth="1"/>
    <col min="4" max="4" width="13.42578125" style="1" customWidth="1"/>
    <col min="5" max="5" width="16.5703125" style="1" customWidth="1"/>
    <col min="6" max="6" width="16" style="1" customWidth="1"/>
    <col min="7" max="7" width="12.28515625" style="1" customWidth="1"/>
    <col min="8" max="8" width="12.5703125" style="1" customWidth="1"/>
    <col min="9" max="9" width="17.5703125" style="1" bestFit="1" customWidth="1"/>
    <col min="10" max="10" width="18.140625" style="1" customWidth="1"/>
    <col min="11" max="11" width="13.42578125" style="1" customWidth="1"/>
    <col min="12" max="12" width="17.28515625" style="1" customWidth="1"/>
    <col min="13" max="13" width="17.42578125" style="1" customWidth="1"/>
    <col min="14" max="14" width="14.42578125" style="1" customWidth="1"/>
    <col min="15" max="15" width="15.140625" style="1" customWidth="1"/>
    <col min="16" max="16" width="15.85546875" style="1" customWidth="1"/>
    <col min="17" max="17" width="16.140625" style="1" bestFit="1" customWidth="1"/>
    <col min="18" max="22" width="24.28515625" style="3" customWidth="1"/>
    <col min="23" max="23" width="13.85546875" style="3" bestFit="1" customWidth="1"/>
    <col min="24" max="26" width="15.42578125" style="3" bestFit="1" customWidth="1"/>
    <col min="27" max="28" width="12.5703125" style="3" bestFit="1" customWidth="1"/>
    <col min="29" max="32" width="12.7109375" style="3" bestFit="1" customWidth="1"/>
    <col min="33" max="34" width="15.42578125" style="3" bestFit="1" customWidth="1"/>
    <col min="35" max="35" width="12.5703125" style="3" bestFit="1" customWidth="1"/>
    <col min="36" max="36" width="15.42578125" style="3" bestFit="1" customWidth="1"/>
    <col min="37" max="37" width="12.5703125" style="3" bestFit="1" customWidth="1"/>
    <col min="38" max="39" width="13.85546875" style="3" bestFit="1" customWidth="1"/>
    <col min="40" max="40" width="15.42578125" style="3" bestFit="1" customWidth="1"/>
    <col min="41" max="45" width="13.85546875" style="3" bestFit="1" customWidth="1"/>
    <col min="46" max="46" width="12.5703125" style="3" bestFit="1" customWidth="1"/>
    <col min="47" max="16384" width="9.140625" style="3"/>
  </cols>
  <sheetData>
    <row r="1" spans="1:48">
      <c r="A1" s="2" t="s">
        <v>132</v>
      </c>
      <c r="B1" s="3"/>
      <c r="C1" s="3"/>
      <c r="D1" s="3"/>
      <c r="E1" s="3"/>
      <c r="F1" s="3"/>
      <c r="G1" s="3"/>
      <c r="H1" s="3"/>
      <c r="I1" s="3"/>
      <c r="J1" s="3"/>
      <c r="K1" s="3"/>
      <c r="L1" s="3"/>
      <c r="M1" s="3"/>
      <c r="N1" s="3"/>
      <c r="O1" s="3"/>
      <c r="P1" s="3"/>
      <c r="Q1" s="3"/>
    </row>
    <row r="2" spans="1:48">
      <c r="A2" s="3" t="s">
        <v>133</v>
      </c>
      <c r="B2" s="3"/>
      <c r="C2" s="3"/>
      <c r="D2" s="3"/>
      <c r="E2" s="3"/>
      <c r="F2" s="3"/>
      <c r="G2" s="3"/>
      <c r="H2" s="3"/>
      <c r="I2" s="3"/>
      <c r="J2" s="3"/>
      <c r="K2" s="3"/>
      <c r="L2" s="3"/>
      <c r="M2" s="3"/>
      <c r="N2" s="3"/>
      <c r="O2" s="3"/>
      <c r="P2" s="3"/>
      <c r="Q2" s="3"/>
    </row>
    <row r="3" spans="1:48">
      <c r="A3" s="3" t="s">
        <v>134</v>
      </c>
      <c r="B3" s="3"/>
      <c r="C3" s="3"/>
      <c r="D3" s="3"/>
      <c r="E3" s="3"/>
      <c r="F3" s="3"/>
      <c r="G3" s="3"/>
      <c r="H3" s="3"/>
      <c r="I3" s="3"/>
      <c r="J3" s="3"/>
      <c r="K3" s="3"/>
      <c r="L3" s="3"/>
      <c r="M3" s="3"/>
      <c r="N3" s="3"/>
      <c r="O3" s="3"/>
      <c r="P3" s="3"/>
      <c r="Q3" s="3"/>
    </row>
    <row r="4" spans="1:48" ht="8.4499999999999993" customHeight="1">
      <c r="A4" s="3"/>
      <c r="B4"/>
      <c r="C4" s="3"/>
      <c r="D4" s="3"/>
      <c r="E4" s="3"/>
      <c r="F4" s="3"/>
      <c r="G4" s="3"/>
      <c r="H4" s="3"/>
      <c r="I4" s="3"/>
      <c r="J4" s="3"/>
      <c r="K4" s="3"/>
      <c r="L4" s="3"/>
      <c r="M4" s="3"/>
      <c r="N4" s="3"/>
      <c r="O4" s="3"/>
      <c r="P4" s="3"/>
      <c r="Q4" s="3"/>
    </row>
    <row r="5" spans="1:48" ht="7.5" customHeight="1">
      <c r="A5" s="3"/>
      <c r="B5" s="3"/>
      <c r="C5" s="3"/>
      <c r="D5" s="11"/>
      <c r="E5" s="11"/>
      <c r="F5" s="11"/>
      <c r="G5" s="11"/>
      <c r="H5" s="11"/>
      <c r="I5" s="11"/>
      <c r="J5" s="11"/>
      <c r="K5" s="11"/>
      <c r="L5" s="11"/>
      <c r="M5" s="11"/>
      <c r="N5" s="11"/>
      <c r="O5" s="11"/>
      <c r="P5" s="11"/>
      <c r="Q5" s="11"/>
    </row>
    <row r="6" spans="1:48">
      <c r="A6" s="3" t="s">
        <v>135</v>
      </c>
      <c r="B6" s="3"/>
      <c r="C6" s="3"/>
      <c r="D6" s="17"/>
      <c r="E6" s="17"/>
      <c r="F6" s="17"/>
      <c r="G6" s="17"/>
      <c r="H6" s="17"/>
      <c r="I6" s="17"/>
      <c r="J6" s="17"/>
      <c r="K6" s="17"/>
      <c r="L6" s="17"/>
      <c r="M6" s="17"/>
      <c r="N6" s="17"/>
      <c r="O6" s="17"/>
      <c r="P6" s="17"/>
      <c r="Q6" s="1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row>
    <row r="8" spans="1:48" ht="24.6" customHeight="1"/>
    <row r="9" spans="1:48">
      <c r="A9" s="2" t="s">
        <v>136</v>
      </c>
      <c r="B9" s="3"/>
      <c r="C9" s="3"/>
      <c r="D9" s="3"/>
      <c r="E9" s="3"/>
      <c r="F9" s="3"/>
      <c r="G9" s="3"/>
      <c r="H9" s="3"/>
      <c r="I9" s="3"/>
      <c r="J9" s="3"/>
      <c r="K9" s="3"/>
      <c r="L9" s="3"/>
      <c r="M9" s="3"/>
      <c r="N9" s="3"/>
      <c r="O9" s="3"/>
      <c r="P9" s="3"/>
      <c r="Q9" s="3"/>
    </row>
    <row r="10" spans="1:48">
      <c r="A10" s="3" t="s">
        <v>137</v>
      </c>
      <c r="B10" s="3"/>
      <c r="C10" s="3"/>
      <c r="D10" s="3"/>
      <c r="E10" s="3"/>
      <c r="F10" s="3"/>
      <c r="G10" s="3"/>
      <c r="H10" s="3"/>
      <c r="I10" s="3"/>
      <c r="J10" s="3"/>
      <c r="K10" s="3"/>
      <c r="L10" s="3"/>
      <c r="M10" s="3"/>
      <c r="N10" s="3"/>
      <c r="O10" s="3"/>
      <c r="P10" s="3"/>
      <c r="Q10" s="3"/>
    </row>
    <row r="11" spans="1:48">
      <c r="A11" s="3" t="s">
        <v>138</v>
      </c>
      <c r="B11" s="3"/>
      <c r="C11" s="3"/>
      <c r="D11" s="3"/>
      <c r="E11" s="3"/>
      <c r="F11" s="3"/>
      <c r="G11" s="3"/>
      <c r="H11" s="3"/>
      <c r="I11" s="3"/>
      <c r="J11" s="3"/>
      <c r="K11" s="3"/>
      <c r="L11" s="3"/>
      <c r="M11" s="3"/>
      <c r="N11" s="3"/>
      <c r="O11" s="3"/>
      <c r="P11" s="3"/>
      <c r="Q11" s="3"/>
    </row>
    <row r="12" spans="1:48">
      <c r="A12" s="3"/>
      <c r="B12" s="3"/>
      <c r="C12" s="3"/>
      <c r="D12" s="3"/>
      <c r="E12" s="3"/>
      <c r="F12" s="3"/>
      <c r="G12" s="3"/>
      <c r="H12" s="3"/>
      <c r="I12" s="3"/>
      <c r="J12" s="3"/>
      <c r="K12" s="3"/>
      <c r="L12" s="3"/>
      <c r="M12" s="3"/>
      <c r="N12" s="3"/>
      <c r="O12" s="3"/>
      <c r="P12" s="3"/>
      <c r="Q12" s="3"/>
    </row>
    <row r="13" spans="1:48" ht="38.1" customHeight="1">
      <c r="A13" s="3"/>
      <c r="B13" s="3"/>
      <c r="C13" s="3"/>
      <c r="D13" s="3" t="str">
        <f>Portfolios!$B$5</f>
        <v>CEP Portfolio-Pathway 1</v>
      </c>
      <c r="E13" s="3"/>
      <c r="F13" s="3"/>
      <c r="G13" s="3"/>
      <c r="H13" s="3"/>
      <c r="I13" s="3"/>
      <c r="J13" s="3"/>
      <c r="K13" s="3"/>
      <c r="L13" s="3"/>
      <c r="M13" s="3"/>
      <c r="N13" s="3"/>
      <c r="O13" s="3"/>
      <c r="P13" s="3"/>
      <c r="Q13" s="3"/>
    </row>
    <row r="14" spans="1:48">
      <c r="A14" s="3"/>
      <c r="B14" s="3"/>
      <c r="C14" s="3"/>
      <c r="D14" s="11" t="s">
        <v>9</v>
      </c>
      <c r="E14" s="11" t="s">
        <v>10</v>
      </c>
      <c r="F14" s="11" t="s">
        <v>139</v>
      </c>
      <c r="G14" s="11" t="s">
        <v>140</v>
      </c>
      <c r="H14" s="11" t="s">
        <v>13</v>
      </c>
      <c r="I14" s="3"/>
      <c r="J14" s="3"/>
      <c r="K14" s="3"/>
      <c r="L14" s="3"/>
      <c r="M14" s="3"/>
      <c r="N14" s="3"/>
      <c r="O14" s="3"/>
      <c r="P14" s="3"/>
      <c r="Q14" s="3"/>
    </row>
    <row r="15" spans="1:48">
      <c r="A15" s="3" t="s">
        <v>141</v>
      </c>
      <c r="B15" s="3"/>
      <c r="C15" s="3"/>
      <c r="D15" s="15">
        <f>SUM('Annual GHG Impacts of Actions'!E9:E28)</f>
        <v>18749654.131405853</v>
      </c>
      <c r="E15" s="15">
        <f>SUM('Annual GHG Impacts of Actions'!F9:F28)</f>
        <v>3965833.8925127909</v>
      </c>
      <c r="F15" s="15">
        <f>SUM('Annual GHG Impacts of Actions'!G9:G28)</f>
        <v>33707451.643378653</v>
      </c>
      <c r="G15" s="15">
        <f>SUM('Annual GHG Impacts of Actions'!H9:H28)</f>
        <v>379455.00843817298</v>
      </c>
      <c r="H15" s="15">
        <f>SUM('Annual GHG Impacts of Actions'!I9:I28)</f>
        <v>0</v>
      </c>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row>
    <row r="16" spans="1:48">
      <c r="A16" s="3" t="s">
        <v>142</v>
      </c>
      <c r="B16" s="3"/>
      <c r="C16" s="3"/>
      <c r="D16" s="61" t="s">
        <v>88</v>
      </c>
      <c r="E16" s="61" t="s">
        <v>88</v>
      </c>
      <c r="F16" s="61" t="s">
        <v>88</v>
      </c>
      <c r="G16" s="61" t="s">
        <v>88</v>
      </c>
      <c r="H16" s="15">
        <f>SUM('Annual GHG Impacts of Actions'!I10:I29)</f>
        <v>0</v>
      </c>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row>
    <row r="17" spans="1:46">
      <c r="A17" s="3"/>
      <c r="B17" s="3"/>
      <c r="C17" s="3"/>
      <c r="D17" s="3"/>
      <c r="E17" s="3"/>
      <c r="F17" s="3"/>
      <c r="G17" s="3"/>
      <c r="H17" s="3"/>
      <c r="I17" s="3"/>
      <c r="J17" s="3"/>
      <c r="K17" s="3"/>
      <c r="L17" s="3"/>
      <c r="M17" s="3"/>
      <c r="N17" s="3"/>
      <c r="O17" s="3"/>
      <c r="P17" s="3"/>
      <c r="Q17" s="3"/>
    </row>
    <row r="18" spans="1:46">
      <c r="A18" s="3"/>
      <c r="B18" s="3"/>
      <c r="C18" s="3"/>
      <c r="D18" s="3" t="str">
        <f>Portfolios!$B$6</f>
        <v>CEP Portfolio-Pathway 2</v>
      </c>
      <c r="E18" s="3"/>
      <c r="F18" s="3"/>
      <c r="G18" s="3"/>
      <c r="H18" s="3"/>
      <c r="I18" s="3"/>
      <c r="J18" s="3"/>
      <c r="K18" s="3"/>
      <c r="L18" s="3"/>
      <c r="M18" s="3"/>
      <c r="N18" s="3"/>
      <c r="O18" s="3"/>
      <c r="P18" s="3"/>
      <c r="Q18" s="3"/>
    </row>
    <row r="19" spans="1:46">
      <c r="A19" s="3"/>
      <c r="B19" s="3"/>
      <c r="C19" s="3"/>
      <c r="D19" s="11" t="s">
        <v>9</v>
      </c>
      <c r="E19" s="11" t="s">
        <v>10</v>
      </c>
      <c r="F19" s="11" t="s">
        <v>139</v>
      </c>
      <c r="G19" s="11" t="s">
        <v>140</v>
      </c>
      <c r="H19" s="11" t="s">
        <v>13</v>
      </c>
      <c r="I19" s="3"/>
      <c r="J19" s="3"/>
      <c r="K19" s="3"/>
      <c r="L19" s="3"/>
      <c r="M19" s="3"/>
      <c r="N19" s="3"/>
      <c r="O19" s="3"/>
      <c r="P19" s="3"/>
      <c r="Q19" s="3"/>
    </row>
    <row r="20" spans="1:46">
      <c r="A20" s="3" t="s">
        <v>141</v>
      </c>
      <c r="B20" s="3"/>
      <c r="C20" s="3"/>
      <c r="D20" s="15">
        <f>SUM('Annual GHG Impacts of Actions'!E33:E52)</f>
        <v>19552891.222957686</v>
      </c>
      <c r="E20" s="15">
        <f>SUM('Annual GHG Impacts of Actions'!F33:F52)</f>
        <v>4120195.3772541848</v>
      </c>
      <c r="F20" s="15">
        <f>SUM('Annual GHG Impacts of Actions'!G33:G52)</f>
        <v>30484090.013246324</v>
      </c>
      <c r="G20" s="15">
        <f>SUM('Annual GHG Impacts of Actions'!H33:H52)</f>
        <v>358586.90899891785</v>
      </c>
      <c r="H20" s="15">
        <f>SUM('Annual GHG Impacts of Actions'!I33:I52)</f>
        <v>0</v>
      </c>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row>
    <row r="21" spans="1:46">
      <c r="A21" s="3" t="s">
        <v>142</v>
      </c>
      <c r="B21" s="3"/>
      <c r="C21" s="3"/>
      <c r="D21" s="15" t="s">
        <v>88</v>
      </c>
      <c r="E21" s="15" t="s">
        <v>88</v>
      </c>
      <c r="F21" s="15" t="s">
        <v>88</v>
      </c>
      <c r="G21" s="15" t="s">
        <v>88</v>
      </c>
      <c r="H21" s="15"/>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row>
    <row r="22" spans="1:46">
      <c r="I22" s="3"/>
      <c r="J22" s="3"/>
      <c r="K22" s="3"/>
      <c r="L22" s="3"/>
      <c r="M22" s="3"/>
      <c r="N22" s="3"/>
      <c r="O22" s="3"/>
      <c r="P22" s="3"/>
      <c r="Q22" s="3"/>
    </row>
    <row r="23" spans="1:46" ht="38.25" customHeight="1">
      <c r="I23" s="3"/>
      <c r="J23" s="3"/>
      <c r="K23" s="3"/>
      <c r="L23" s="3"/>
      <c r="M23" s="3"/>
      <c r="N23" s="3"/>
      <c r="O23" s="3"/>
      <c r="P23" s="3"/>
      <c r="Q23" s="3"/>
    </row>
    <row r="24" spans="1:46">
      <c r="A24" s="2" t="s">
        <v>143</v>
      </c>
      <c r="B24" s="3"/>
      <c r="C24" s="3"/>
      <c r="D24" s="3"/>
      <c r="E24" s="3"/>
      <c r="F24" s="3"/>
      <c r="G24" s="3"/>
      <c r="H24" s="3"/>
      <c r="I24" s="3"/>
      <c r="J24" s="3"/>
      <c r="K24" s="3"/>
      <c r="L24" s="3"/>
      <c r="M24" s="3"/>
      <c r="N24" s="3"/>
      <c r="O24" s="3"/>
      <c r="P24" s="3"/>
      <c r="Q24" s="3"/>
    </row>
    <row r="25" spans="1:46">
      <c r="A25" s="3" t="s">
        <v>1</v>
      </c>
      <c r="B25" s="3"/>
      <c r="C25" s="3"/>
      <c r="D25" s="3"/>
      <c r="E25" s="3"/>
      <c r="F25" s="3"/>
      <c r="G25" s="3"/>
      <c r="H25" s="3"/>
      <c r="I25" s="3"/>
      <c r="J25" s="3"/>
      <c r="K25" s="3"/>
      <c r="L25" s="3"/>
      <c r="M25" s="3"/>
      <c r="N25" s="3"/>
      <c r="O25" s="3"/>
      <c r="P25" s="3"/>
      <c r="Q25" s="3"/>
    </row>
    <row r="26" spans="1:46">
      <c r="A26" s="3" t="s">
        <v>144</v>
      </c>
      <c r="B26" s="3"/>
      <c r="C26" s="3"/>
      <c r="D26" s="3"/>
      <c r="E26" s="3"/>
      <c r="F26" s="3"/>
      <c r="G26" s="3"/>
      <c r="H26" s="3"/>
      <c r="I26" s="3"/>
      <c r="J26" s="3"/>
      <c r="K26" s="3"/>
      <c r="L26" s="3"/>
      <c r="M26" s="3"/>
      <c r="N26" s="3"/>
      <c r="O26" s="3"/>
      <c r="P26" s="3"/>
      <c r="Q26" s="3"/>
    </row>
    <row r="27" spans="1:46">
      <c r="A27" s="3" t="s">
        <v>145</v>
      </c>
      <c r="B27" s="3"/>
      <c r="C27" s="3"/>
      <c r="D27" s="3"/>
      <c r="E27" s="3"/>
      <c r="F27" s="3"/>
      <c r="G27" s="3"/>
      <c r="H27" s="3"/>
      <c r="I27" s="3"/>
      <c r="J27" s="3"/>
      <c r="K27" s="3"/>
      <c r="L27" s="3"/>
      <c r="M27" s="3"/>
      <c r="N27" s="3"/>
      <c r="O27" s="3"/>
      <c r="P27" s="3"/>
      <c r="Q27" s="3"/>
    </row>
    <row r="28" spans="1:46">
      <c r="A28" s="3"/>
      <c r="B28" s="3">
        <v>1</v>
      </c>
      <c r="C28" s="3">
        <f>B28+1</f>
        <v>2</v>
      </c>
      <c r="D28" s="3">
        <f t="shared" ref="D28:Q28" si="0">C28+1</f>
        <v>3</v>
      </c>
      <c r="E28" s="3">
        <f t="shared" si="0"/>
        <v>4</v>
      </c>
      <c r="F28" s="3">
        <f t="shared" si="0"/>
        <v>5</v>
      </c>
      <c r="G28" s="3">
        <f t="shared" si="0"/>
        <v>6</v>
      </c>
      <c r="H28" s="3">
        <f t="shared" si="0"/>
        <v>7</v>
      </c>
      <c r="I28" s="3">
        <f t="shared" si="0"/>
        <v>8</v>
      </c>
      <c r="J28" s="3">
        <f t="shared" si="0"/>
        <v>9</v>
      </c>
      <c r="K28" s="3">
        <f t="shared" si="0"/>
        <v>10</v>
      </c>
      <c r="L28" s="3">
        <f t="shared" si="0"/>
        <v>11</v>
      </c>
      <c r="M28" s="3">
        <f t="shared" si="0"/>
        <v>12</v>
      </c>
      <c r="N28" s="3">
        <f t="shared" si="0"/>
        <v>13</v>
      </c>
      <c r="O28" s="3">
        <f t="shared" si="0"/>
        <v>14</v>
      </c>
      <c r="P28" s="3">
        <f t="shared" si="0"/>
        <v>15</v>
      </c>
      <c r="Q28" s="3">
        <f t="shared" si="0"/>
        <v>16</v>
      </c>
    </row>
    <row r="29" spans="1:46" ht="42.6" customHeight="1">
      <c r="A29" s="51" t="s">
        <v>5</v>
      </c>
      <c r="B29" s="54" t="str">
        <f ca="1">OFFSET(Portfolios!$B$8,B$28,0)</f>
        <v>CEP Portfolio-Pathway 1</v>
      </c>
      <c r="C29" s="54" t="str">
        <f ca="1">OFFSET(Portfolios!$B$8,C$28,0)</f>
        <v>CEP Portfolio-Pathway 2</v>
      </c>
      <c r="D29" s="54" t="str">
        <f ca="1">OFFSET(Portfolios!$B$8,D$28,0)</f>
        <v>CEP Portfolio 2020 protocol</v>
      </c>
      <c r="E29" s="54" t="str">
        <f ca="1">OFFSET(Portfolios!$B$8,E$28,0)</f>
        <v>2023 IRP Preferred Portfolio (May) 2020 Protocol</v>
      </c>
      <c r="F29" s="54" t="str">
        <f ca="1">OFFSET(Portfolios!$B$8,F$28,0)</f>
        <v>CBRE Scenario-Pathway 1</v>
      </c>
      <c r="G29" s="54" t="str">
        <f ca="1">OFFSET(Portfolios!$B$8,G$28,0)</f>
        <v>CBRE Scenario-Pathway 2</v>
      </c>
      <c r="H29" s="54" t="str">
        <f ca="1">OFFSET(Portfolios!$B$8,H$28,0)</f>
        <v>CBRE Scenario</v>
      </c>
      <c r="I29" s="54" t="str">
        <f ca="1">OFFSET(Portfolios!$B$8,I$28,0)</f>
        <v>15% SSR Target Scenario-Pathway 1</v>
      </c>
      <c r="J29" s="54" t="str">
        <f ca="1">OFFSET(Portfolios!$B$8,J$28,0)</f>
        <v>15% SSR Target Scenario-Pathway 2</v>
      </c>
      <c r="K29" s="54" t="str">
        <f ca="1">OFFSET(Portfolios!$B$8,K$28,0)</f>
        <v>15% SSR Target Scenario</v>
      </c>
      <c r="L29" s="54" t="str">
        <f ca="1">OFFSET(Portfolios!$B$8,L$28,0)</f>
        <v>Accelerated SSR 2028 Target Scenario-Pathway 1</v>
      </c>
      <c r="M29" s="54" t="str">
        <f ca="1">OFFSET(Portfolios!$B$8,M$28,0)</f>
        <v>Accelerated SSR 2028 Target Scenario-Pathway 2</v>
      </c>
      <c r="N29" s="54" t="str">
        <f ca="1">OFFSET(Portfolios!$B$8,N$28,0)</f>
        <v>Accelerated SSR 2028 Target Scenario</v>
      </c>
      <c r="O29" s="54" t="str">
        <f ca="1">OFFSET(Portfolios!$B$8,O$28,0)</f>
        <v>No Purchases 2040 Scenario-Pathway 1</v>
      </c>
      <c r="P29" s="54" t="str">
        <f ca="1">OFFSET(Portfolios!$B$8,P$28,0)</f>
        <v>No Purchases 2040 Scenario-Pathway 2</v>
      </c>
      <c r="Q29" s="54" t="str">
        <f ca="1">OFFSET(Portfolios!$B$8,Q$28,0)</f>
        <v>No Purchases 2040 Scenario</v>
      </c>
    </row>
    <row r="30" spans="1:46">
      <c r="A30" s="3">
        <f t="shared" ref="A30:A32" si="1">A31-1</f>
        <v>2019</v>
      </c>
      <c r="B30" s="18">
        <v>9042557</v>
      </c>
      <c r="C30" s="18">
        <v>9042557</v>
      </c>
      <c r="D30" s="18">
        <v>9042557</v>
      </c>
      <c r="E30" s="18">
        <v>9042557</v>
      </c>
      <c r="F30" s="18">
        <v>9042557</v>
      </c>
      <c r="G30" s="18">
        <v>9042557</v>
      </c>
      <c r="H30" s="18">
        <v>9042557</v>
      </c>
      <c r="I30" s="18">
        <v>9042557</v>
      </c>
      <c r="J30" s="18">
        <v>9042557</v>
      </c>
      <c r="K30" s="18">
        <v>9042557</v>
      </c>
      <c r="L30" s="18">
        <v>9042557</v>
      </c>
      <c r="M30" s="18">
        <v>9042557</v>
      </c>
      <c r="N30" s="18">
        <v>9042557</v>
      </c>
      <c r="O30" s="18">
        <v>9042557</v>
      </c>
      <c r="P30" s="18">
        <v>9042557</v>
      </c>
      <c r="Q30" s="18">
        <v>9042557</v>
      </c>
    </row>
    <row r="31" spans="1:46">
      <c r="A31" s="3">
        <f t="shared" si="1"/>
        <v>2020</v>
      </c>
      <c r="B31" s="18">
        <v>8433448</v>
      </c>
      <c r="C31" s="18">
        <v>8433448</v>
      </c>
      <c r="D31" s="18">
        <v>8433448</v>
      </c>
      <c r="E31" s="18">
        <v>8433448</v>
      </c>
      <c r="F31" s="18">
        <v>8433448</v>
      </c>
      <c r="G31" s="18">
        <v>8433448</v>
      </c>
      <c r="H31" s="18">
        <v>8433448</v>
      </c>
      <c r="I31" s="18">
        <v>8433448</v>
      </c>
      <c r="J31" s="18">
        <v>8433448</v>
      </c>
      <c r="K31" s="18">
        <v>8433448</v>
      </c>
      <c r="L31" s="18">
        <v>8433448</v>
      </c>
      <c r="M31" s="18">
        <v>8433448</v>
      </c>
      <c r="N31" s="18">
        <v>8433448</v>
      </c>
      <c r="O31" s="18">
        <v>8433448</v>
      </c>
      <c r="P31" s="18">
        <v>8433448</v>
      </c>
      <c r="Q31" s="18">
        <v>8433448</v>
      </c>
    </row>
    <row r="32" spans="1:46">
      <c r="A32" s="3">
        <f t="shared" si="1"/>
        <v>2021</v>
      </c>
      <c r="B32" s="18">
        <v>8257701</v>
      </c>
      <c r="C32" s="18">
        <v>8257701</v>
      </c>
      <c r="D32" s="18">
        <v>8257701</v>
      </c>
      <c r="E32" s="18">
        <v>8257701</v>
      </c>
      <c r="F32" s="18">
        <v>8257701</v>
      </c>
      <c r="G32" s="18">
        <v>8257701</v>
      </c>
      <c r="H32" s="18">
        <v>8257701</v>
      </c>
      <c r="I32" s="18">
        <v>8257701</v>
      </c>
      <c r="J32" s="18">
        <v>8257701</v>
      </c>
      <c r="K32" s="18">
        <v>8257701</v>
      </c>
      <c r="L32" s="18">
        <v>8257701</v>
      </c>
      <c r="M32" s="18">
        <v>8257701</v>
      </c>
      <c r="N32" s="18">
        <v>8257701</v>
      </c>
      <c r="O32" s="18">
        <v>8257701</v>
      </c>
      <c r="P32" s="18">
        <v>8257701</v>
      </c>
      <c r="Q32" s="18">
        <v>8257701</v>
      </c>
    </row>
    <row r="33" spans="1:17">
      <c r="A33" s="3">
        <f>A34-1</f>
        <v>2022</v>
      </c>
      <c r="B33" s="38"/>
      <c r="C33" s="38"/>
      <c r="D33" s="38"/>
      <c r="E33" s="38"/>
      <c r="F33" s="38"/>
      <c r="G33" s="38"/>
      <c r="H33" s="38"/>
      <c r="I33" s="38"/>
      <c r="J33" s="38"/>
      <c r="K33" s="38"/>
      <c r="L33" s="38"/>
      <c r="M33" s="38"/>
      <c r="N33" s="38"/>
      <c r="O33" s="38"/>
      <c r="P33" s="38"/>
      <c r="Q33" s="38"/>
    </row>
    <row r="34" spans="1:17">
      <c r="A34" s="3">
        <v>2023</v>
      </c>
      <c r="B34" s="15">
        <v>10826667.188960716</v>
      </c>
      <c r="C34" s="15">
        <v>10451566.962849775</v>
      </c>
      <c r="D34" s="15">
        <v>10826667.188960716</v>
      </c>
      <c r="E34" s="15">
        <v>10885535.808761204</v>
      </c>
      <c r="F34" s="15">
        <v>10825997.164115183</v>
      </c>
      <c r="G34" s="15">
        <v>10451566.962849775</v>
      </c>
      <c r="H34" s="15">
        <v>10825997.164115183</v>
      </c>
      <c r="I34" s="15">
        <v>10825539.038575711</v>
      </c>
      <c r="J34" s="15">
        <v>10451566.962849775</v>
      </c>
      <c r="K34" s="15">
        <v>10825539.038575711</v>
      </c>
      <c r="L34" s="15">
        <v>10825539.038575711</v>
      </c>
      <c r="M34" s="15">
        <v>10450477.898312435</v>
      </c>
      <c r="N34" s="15">
        <v>10825539.038575711</v>
      </c>
      <c r="O34" s="15">
        <v>10825470.305574402</v>
      </c>
      <c r="P34" s="15">
        <v>10450411.546631612</v>
      </c>
      <c r="Q34" s="15">
        <v>10825470.305574402</v>
      </c>
    </row>
    <row r="35" spans="1:17">
      <c r="A35" s="3">
        <f>A34+1</f>
        <v>2024</v>
      </c>
      <c r="B35" s="15">
        <v>10140040.420414036</v>
      </c>
      <c r="C35" s="15">
        <v>9324372.2693813276</v>
      </c>
      <c r="D35" s="15">
        <v>10140040.420414036</v>
      </c>
      <c r="E35" s="15">
        <v>10206482.842852753</v>
      </c>
      <c r="F35" s="15">
        <v>10135207.791838497</v>
      </c>
      <c r="G35" s="15">
        <v>9324372.2693813276</v>
      </c>
      <c r="H35" s="15">
        <v>10135207.791838497</v>
      </c>
      <c r="I35" s="15">
        <v>10136573.116313439</v>
      </c>
      <c r="J35" s="15">
        <v>9324372.2693813276</v>
      </c>
      <c r="K35" s="15">
        <v>10136573.116313439</v>
      </c>
      <c r="L35" s="15">
        <v>10136573.116313439</v>
      </c>
      <c r="M35" s="15">
        <v>9321183.8763508648</v>
      </c>
      <c r="N35" s="15">
        <v>10136573.116313439</v>
      </c>
      <c r="O35" s="15">
        <v>10134702.117383052</v>
      </c>
      <c r="P35" s="15">
        <v>9319463.3811832666</v>
      </c>
      <c r="Q35" s="15">
        <v>10134702.117383052</v>
      </c>
    </row>
    <row r="36" spans="1:17">
      <c r="A36" s="3">
        <f t="shared" ref="A36:A53" si="2">A35+1</f>
        <v>2025</v>
      </c>
      <c r="B36" s="15">
        <v>8271222.5228808606</v>
      </c>
      <c r="C36" s="15">
        <v>7427471.2107978584</v>
      </c>
      <c r="D36" s="15">
        <v>8271222.5228808606</v>
      </c>
      <c r="E36" s="15">
        <v>8350711.9835970961</v>
      </c>
      <c r="F36" s="15">
        <v>8275306.6956829131</v>
      </c>
      <c r="G36" s="15">
        <v>7427471.2107978584</v>
      </c>
      <c r="H36" s="15">
        <v>8275306.6956829131</v>
      </c>
      <c r="I36" s="15">
        <v>8271222.5228808606</v>
      </c>
      <c r="J36" s="15">
        <v>7427471.2107978584</v>
      </c>
      <c r="K36" s="15">
        <v>8271222.5228808606</v>
      </c>
      <c r="L36" s="15">
        <v>8271222.5228808606</v>
      </c>
      <c r="M36" s="15">
        <v>7427471.2107978584</v>
      </c>
      <c r="N36" s="15">
        <v>8271222.5228808606</v>
      </c>
      <c r="O36" s="15">
        <v>8272025.1888709683</v>
      </c>
      <c r="P36" s="15">
        <v>7428191.9964516005</v>
      </c>
      <c r="Q36" s="15">
        <v>8272025.1888709683</v>
      </c>
    </row>
    <row r="37" spans="1:17">
      <c r="A37" s="3">
        <f t="shared" si="2"/>
        <v>2026</v>
      </c>
      <c r="B37" s="15">
        <v>5474643.8620118331</v>
      </c>
      <c r="C37" s="15">
        <v>4861525.6098836958</v>
      </c>
      <c r="D37" s="15">
        <v>5474643.8620118331</v>
      </c>
      <c r="E37" s="15">
        <v>5533529.5323730502</v>
      </c>
      <c r="F37" s="15">
        <v>5466547.1263137748</v>
      </c>
      <c r="G37" s="15">
        <v>4861525.6098836958</v>
      </c>
      <c r="H37" s="15">
        <v>5466547.1263137748</v>
      </c>
      <c r="I37" s="15">
        <v>5469686.432327359</v>
      </c>
      <c r="J37" s="15">
        <v>4861525.6098836958</v>
      </c>
      <c r="K37" s="15">
        <v>5469686.432327359</v>
      </c>
      <c r="L37" s="15">
        <v>5474643.8620118331</v>
      </c>
      <c r="M37" s="15">
        <v>4861525.6098836958</v>
      </c>
      <c r="N37" s="15">
        <v>5474643.8620118331</v>
      </c>
      <c r="O37" s="15">
        <v>5474835.425823912</v>
      </c>
      <c r="P37" s="15">
        <v>4861695.7200135645</v>
      </c>
      <c r="Q37" s="15">
        <v>5474835.425823912</v>
      </c>
    </row>
    <row r="38" spans="1:17">
      <c r="A38" s="3">
        <f t="shared" si="2"/>
        <v>2027</v>
      </c>
      <c r="B38" s="15">
        <v>6107264.2925396832</v>
      </c>
      <c r="C38" s="15">
        <v>5236986.4314720435</v>
      </c>
      <c r="D38" s="15">
        <v>6107264.2925396832</v>
      </c>
      <c r="E38" s="15">
        <v>6181776.8712172573</v>
      </c>
      <c r="F38" s="15">
        <v>6109605.8578894269</v>
      </c>
      <c r="G38" s="15">
        <v>5236986.4314720435</v>
      </c>
      <c r="H38" s="15">
        <v>6109605.8578894269</v>
      </c>
      <c r="I38" s="15">
        <v>6153784.3576898174</v>
      </c>
      <c r="J38" s="15">
        <v>5236986.4314720435</v>
      </c>
      <c r="K38" s="15">
        <v>6153784.3576898174</v>
      </c>
      <c r="L38" s="15">
        <v>6106938.7998442603</v>
      </c>
      <c r="M38" s="15">
        <v>5236707.3210966252</v>
      </c>
      <c r="N38" s="15">
        <v>6106938.7998442603</v>
      </c>
      <c r="O38" s="15">
        <v>6098916.3199647404</v>
      </c>
      <c r="P38" s="15">
        <v>5229828.0350098703</v>
      </c>
      <c r="Q38" s="15">
        <v>6098916.3199647404</v>
      </c>
    </row>
    <row r="39" spans="1:17">
      <c r="A39" s="3">
        <f t="shared" si="2"/>
        <v>2028</v>
      </c>
      <c r="B39" s="15">
        <v>5924199.9844953502</v>
      </c>
      <c r="C39" s="15">
        <v>4923788.213786996</v>
      </c>
      <c r="D39" s="15">
        <v>5924199.9844953502</v>
      </c>
      <c r="E39" s="15">
        <v>6112207.1450422239</v>
      </c>
      <c r="F39" s="15">
        <v>5966956.8496441068</v>
      </c>
      <c r="G39" s="15">
        <v>4923788.213786996</v>
      </c>
      <c r="H39" s="15">
        <v>5966956.8496441068</v>
      </c>
      <c r="I39" s="15">
        <v>5965414.8585420642</v>
      </c>
      <c r="J39" s="15">
        <v>4923788.213786996</v>
      </c>
      <c r="K39" s="15">
        <v>5965414.8585420642</v>
      </c>
      <c r="L39" s="15">
        <v>5801467.3476177342</v>
      </c>
      <c r="M39" s="15">
        <v>4821781.2740336796</v>
      </c>
      <c r="N39" s="15">
        <v>5801467.3476177342</v>
      </c>
      <c r="O39" s="15">
        <v>6141255.9114258857</v>
      </c>
      <c r="P39" s="15">
        <v>5104190.1950756498</v>
      </c>
      <c r="Q39" s="15">
        <v>6141255.9114258857</v>
      </c>
    </row>
    <row r="40" spans="1:17">
      <c r="A40" s="3">
        <f t="shared" si="2"/>
        <v>2029</v>
      </c>
      <c r="B40" s="15">
        <v>3860539.3935010293</v>
      </c>
      <c r="C40" s="15">
        <v>3192571.861539735</v>
      </c>
      <c r="D40" s="15">
        <v>3860539.3935010293</v>
      </c>
      <c r="E40" s="15">
        <v>3930518.6867024815</v>
      </c>
      <c r="F40" s="15">
        <v>3849222.0742658461</v>
      </c>
      <c r="G40" s="15">
        <v>3192571.861539735</v>
      </c>
      <c r="H40" s="15">
        <v>3849222.0742658461</v>
      </c>
      <c r="I40" s="15">
        <v>3862138.6110530146</v>
      </c>
      <c r="J40" s="15">
        <v>3192571.861539735</v>
      </c>
      <c r="K40" s="15">
        <v>3862138.6110530146</v>
      </c>
      <c r="L40" s="15">
        <v>3753642.2141513173</v>
      </c>
      <c r="M40" s="15">
        <v>3104170.5030548624</v>
      </c>
      <c r="N40" s="15">
        <v>3753642.2141513173</v>
      </c>
      <c r="O40" s="15">
        <v>3986858.6040887195</v>
      </c>
      <c r="P40" s="15">
        <v>3297034.7658616211</v>
      </c>
      <c r="Q40" s="15">
        <v>3986858.6040887195</v>
      </c>
    </row>
    <row r="41" spans="1:17">
      <c r="A41" s="3">
        <f t="shared" si="2"/>
        <v>2030</v>
      </c>
      <c r="B41" s="15">
        <v>1260193.6645772816</v>
      </c>
      <c r="C41" s="15">
        <v>1789092.9422686547</v>
      </c>
      <c r="D41" s="15">
        <v>2250345.8296022885</v>
      </c>
      <c r="E41" s="15">
        <v>2396317.6009803326</v>
      </c>
      <c r="F41" s="15">
        <v>1259931.6749523159</v>
      </c>
      <c r="G41" s="15">
        <v>1789092.9422686547</v>
      </c>
      <c r="H41" s="15">
        <v>2249877.9909862792</v>
      </c>
      <c r="I41" s="15">
        <v>1242779.3138041</v>
      </c>
      <c r="J41" s="15">
        <v>1789092.9422686547</v>
      </c>
      <c r="K41" s="15">
        <v>2219248.7746501779</v>
      </c>
      <c r="L41" s="15">
        <v>1233476.6502659812</v>
      </c>
      <c r="M41" s="15">
        <v>1751162.8819244206</v>
      </c>
      <c r="N41" s="15">
        <v>2202636.8754749671</v>
      </c>
      <c r="O41" s="15">
        <v>1299373.4057668534</v>
      </c>
      <c r="P41" s="15">
        <v>1844716.2963708905</v>
      </c>
      <c r="Q41" s="15">
        <v>2320309.6531550954</v>
      </c>
    </row>
    <row r="42" spans="1:17">
      <c r="A42" s="3">
        <f t="shared" si="2"/>
        <v>2031</v>
      </c>
      <c r="B42" s="15">
        <v>1165369.2354326998</v>
      </c>
      <c r="C42" s="15">
        <v>1724912.9717350099</v>
      </c>
      <c r="D42" s="15">
        <v>2378304.5621075509</v>
      </c>
      <c r="E42" s="15">
        <v>2551334.2147884569</v>
      </c>
      <c r="F42" s="15">
        <v>1163187.813931142</v>
      </c>
      <c r="G42" s="15">
        <v>1724912.9717350099</v>
      </c>
      <c r="H42" s="15">
        <v>2373852.6814921265</v>
      </c>
      <c r="I42" s="15">
        <v>1148574.7583322364</v>
      </c>
      <c r="J42" s="15">
        <v>1724912.9717350099</v>
      </c>
      <c r="K42" s="15">
        <v>2344030.1190453805</v>
      </c>
      <c r="L42" s="15">
        <v>1140696.6264385562</v>
      </c>
      <c r="M42" s="15">
        <v>1688393.9853000001</v>
      </c>
      <c r="N42" s="15">
        <v>2327952.298854196</v>
      </c>
      <c r="O42" s="15">
        <v>1201502.5763881877</v>
      </c>
      <c r="P42" s="15">
        <v>1778395.478936346</v>
      </c>
      <c r="Q42" s="15">
        <v>2452046.0742616076</v>
      </c>
    </row>
    <row r="43" spans="1:17">
      <c r="A43" s="3">
        <f t="shared" si="2"/>
        <v>2032</v>
      </c>
      <c r="B43" s="15">
        <v>651133.51194385963</v>
      </c>
      <c r="C43" s="15">
        <v>963770.62902841507</v>
      </c>
      <c r="D43" s="15">
        <v>1339918.3657703891</v>
      </c>
      <c r="E43" s="15">
        <v>1443126.0380077311</v>
      </c>
      <c r="F43" s="15">
        <v>648709.99717543914</v>
      </c>
      <c r="G43" s="15">
        <v>963770.62902841507</v>
      </c>
      <c r="H43" s="15">
        <v>1334931.1981797854</v>
      </c>
      <c r="I43" s="15">
        <v>633743.59281109669</v>
      </c>
      <c r="J43" s="15">
        <v>963770.62902841507</v>
      </c>
      <c r="K43" s="15">
        <v>1304132.9675412471</v>
      </c>
      <c r="L43" s="15">
        <v>643544.54781124438</v>
      </c>
      <c r="M43" s="15">
        <v>952537.87783130677</v>
      </c>
      <c r="N43" s="15">
        <v>1324301.6109390995</v>
      </c>
      <c r="O43" s="15">
        <v>666508.30861405435</v>
      </c>
      <c r="P43" s="15">
        <v>986527.52478974895</v>
      </c>
      <c r="Q43" s="15">
        <v>1371556.9960213162</v>
      </c>
    </row>
    <row r="44" spans="1:17">
      <c r="A44" s="3">
        <f t="shared" si="2"/>
        <v>2033</v>
      </c>
      <c r="B44" s="15">
        <v>527487.5283299149</v>
      </c>
      <c r="C44" s="15">
        <v>780756.90723625047</v>
      </c>
      <c r="D44" s="15">
        <v>1072239.7105829958</v>
      </c>
      <c r="E44" s="15">
        <v>1176723.1734856768</v>
      </c>
      <c r="F44" s="15">
        <v>524593.38453475619</v>
      </c>
      <c r="G44" s="15">
        <v>780756.90723625047</v>
      </c>
      <c r="H44" s="15">
        <v>1066356.6977369261</v>
      </c>
      <c r="I44" s="15">
        <v>497488.49656304746</v>
      </c>
      <c r="J44" s="15">
        <v>780756.90723625047</v>
      </c>
      <c r="K44" s="15">
        <v>1011259.7794719842</v>
      </c>
      <c r="L44" s="15">
        <v>521131.66011224798</v>
      </c>
      <c r="M44" s="15">
        <v>771349.31417307747</v>
      </c>
      <c r="N44" s="15">
        <v>1059319.946736082</v>
      </c>
      <c r="O44" s="15">
        <v>518564.78191065107</v>
      </c>
      <c r="P44" s="15">
        <v>767549.96768942475</v>
      </c>
      <c r="Q44" s="15">
        <v>1054102.1764720224</v>
      </c>
    </row>
    <row r="45" spans="1:17">
      <c r="A45" s="3">
        <f t="shared" si="2"/>
        <v>2034</v>
      </c>
      <c r="B45" s="15">
        <v>476871.47960166971</v>
      </c>
      <c r="C45" s="15">
        <v>705837.92329988116</v>
      </c>
      <c r="D45" s="15">
        <v>971466.60731692065</v>
      </c>
      <c r="E45" s="15">
        <v>1095549.084597473</v>
      </c>
      <c r="F45" s="15">
        <v>475319.56419552967</v>
      </c>
      <c r="G45" s="15">
        <v>705837.92329988116</v>
      </c>
      <c r="H45" s="15">
        <v>968305.09722681215</v>
      </c>
      <c r="I45" s="15">
        <v>462798.83843936695</v>
      </c>
      <c r="J45" s="15">
        <v>705837.92329988116</v>
      </c>
      <c r="K45" s="15">
        <v>942798.29404863692</v>
      </c>
      <c r="L45" s="15">
        <v>473813.38642942131</v>
      </c>
      <c r="M45" s="15">
        <v>701311.50847683439</v>
      </c>
      <c r="N45" s="15">
        <v>965236.76232517429</v>
      </c>
      <c r="O45" s="15">
        <v>472384.90062519</v>
      </c>
      <c r="P45" s="15">
        <v>699197.14539023442</v>
      </c>
      <c r="Q45" s="15">
        <v>962326.6988862867</v>
      </c>
    </row>
    <row r="46" spans="1:17">
      <c r="A46" s="3">
        <f t="shared" si="2"/>
        <v>2035</v>
      </c>
      <c r="B46" s="15">
        <v>466898.09730193514</v>
      </c>
      <c r="C46" s="15">
        <v>691075.89253930701</v>
      </c>
      <c r="D46" s="15">
        <v>953468.60914474598</v>
      </c>
      <c r="E46" s="15">
        <v>1069782.4563765321</v>
      </c>
      <c r="F46" s="15">
        <v>466211.29145538853</v>
      </c>
      <c r="G46" s="15">
        <v>691075.89253930701</v>
      </c>
      <c r="H46" s="15">
        <v>952066.05938272423</v>
      </c>
      <c r="I46" s="15">
        <v>442767.73886706436</v>
      </c>
      <c r="J46" s="15">
        <v>691075.89253930701</v>
      </c>
      <c r="K46" s="15">
        <v>904191.1770283716</v>
      </c>
      <c r="L46" s="15">
        <v>463562.12996239762</v>
      </c>
      <c r="M46" s="15">
        <v>686138.18424712261</v>
      </c>
      <c r="N46" s="15">
        <v>946656.11588816217</v>
      </c>
      <c r="O46" s="15">
        <v>458605.63520777377</v>
      </c>
      <c r="P46" s="15">
        <v>678801.86384613567</v>
      </c>
      <c r="Q46" s="15">
        <v>936534.2880477109</v>
      </c>
    </row>
    <row r="47" spans="1:17">
      <c r="A47" s="3">
        <f t="shared" si="2"/>
        <v>2036</v>
      </c>
      <c r="B47" s="15">
        <v>469532.96104459581</v>
      </c>
      <c r="C47" s="15">
        <v>694975.86733723641</v>
      </c>
      <c r="D47" s="15">
        <v>959004.06020554469</v>
      </c>
      <c r="E47" s="15">
        <v>1097879.8547329539</v>
      </c>
      <c r="F47" s="15">
        <v>467458.80638536211</v>
      </c>
      <c r="G47" s="15">
        <v>694975.86733723641</v>
      </c>
      <c r="H47" s="15">
        <v>954767.67446752486</v>
      </c>
      <c r="I47" s="15">
        <v>449601.3595613463</v>
      </c>
      <c r="J47" s="15">
        <v>694975.86733723641</v>
      </c>
      <c r="K47" s="15">
        <v>918294.48636367812</v>
      </c>
      <c r="L47" s="15">
        <v>467946.79000315844</v>
      </c>
      <c r="M47" s="15">
        <v>692628.10757013562</v>
      </c>
      <c r="N47" s="15">
        <v>955764.36332561786</v>
      </c>
      <c r="O47" s="15">
        <v>466447.34675982693</v>
      </c>
      <c r="P47" s="15">
        <v>690408.71733555233</v>
      </c>
      <c r="Q47" s="15">
        <v>952701.80483088805</v>
      </c>
    </row>
    <row r="48" spans="1:17">
      <c r="A48" s="3">
        <f t="shared" si="2"/>
        <v>2037</v>
      </c>
      <c r="B48" s="15">
        <v>419883.32007363014</v>
      </c>
      <c r="C48" s="15">
        <v>621487.30495811498</v>
      </c>
      <c r="D48" s="15">
        <v>855984.0591842042</v>
      </c>
      <c r="E48" s="15">
        <v>956220.60986246378</v>
      </c>
      <c r="F48" s="15">
        <v>419886.98975077091</v>
      </c>
      <c r="G48" s="15">
        <v>621487.30495811498</v>
      </c>
      <c r="H48" s="15">
        <v>855991.54027474695</v>
      </c>
      <c r="I48" s="15">
        <v>403506.53269653517</v>
      </c>
      <c r="J48" s="15">
        <v>621487.30495811498</v>
      </c>
      <c r="K48" s="15">
        <v>822597.95341323863</v>
      </c>
      <c r="L48" s="15">
        <v>419481.11264049669</v>
      </c>
      <c r="M48" s="15">
        <v>620891.98049128836</v>
      </c>
      <c r="N48" s="15">
        <v>855164.10960586113</v>
      </c>
      <c r="O48" s="15">
        <v>416928.25916627242</v>
      </c>
      <c r="P48" s="15">
        <v>617113.39260794397</v>
      </c>
      <c r="Q48" s="15">
        <v>849959.80218306126</v>
      </c>
    </row>
    <row r="49" spans="1:17">
      <c r="A49" s="3">
        <f t="shared" si="2"/>
        <v>2038</v>
      </c>
      <c r="B49" s="15">
        <v>374376.08260996081</v>
      </c>
      <c r="C49" s="15">
        <v>554130.091619835</v>
      </c>
      <c r="D49" s="15">
        <v>763763.54048688407</v>
      </c>
      <c r="E49" s="15">
        <v>844104.36915749544</v>
      </c>
      <c r="F49" s="15">
        <v>376045.08669367747</v>
      </c>
      <c r="G49" s="15">
        <v>554130.091619835</v>
      </c>
      <c r="H49" s="15">
        <v>767168.47078900121</v>
      </c>
      <c r="I49" s="15">
        <v>360671.54521188163</v>
      </c>
      <c r="J49" s="15">
        <v>554130.091619835</v>
      </c>
      <c r="K49" s="15">
        <v>735804.95421470283</v>
      </c>
      <c r="L49" s="15">
        <v>375679.39744694927</v>
      </c>
      <c r="M49" s="15">
        <v>556059.18379098829</v>
      </c>
      <c r="N49" s="15">
        <v>766422.42923674162</v>
      </c>
      <c r="O49" s="15">
        <v>358043.10095844534</v>
      </c>
      <c r="P49" s="15">
        <v>529954.94518450939</v>
      </c>
      <c r="Q49" s="15">
        <v>730442.67285585764</v>
      </c>
    </row>
    <row r="50" spans="1:17">
      <c r="A50" s="3">
        <f t="shared" si="2"/>
        <v>2039</v>
      </c>
      <c r="B50" s="15">
        <v>386071.13001641567</v>
      </c>
      <c r="C50" s="15">
        <v>571440.43272297888</v>
      </c>
      <c r="D50" s="15">
        <v>787905.42116695852</v>
      </c>
      <c r="E50" s="15">
        <v>856975.68406295753</v>
      </c>
      <c r="F50" s="15">
        <v>384432.22501783952</v>
      </c>
      <c r="G50" s="15">
        <v>571440.43272297888</v>
      </c>
      <c r="H50" s="15">
        <v>784560.69520130334</v>
      </c>
      <c r="I50" s="15">
        <v>365754.44105618465</v>
      </c>
      <c r="J50" s="15">
        <v>571440.43272297888</v>
      </c>
      <c r="K50" s="15">
        <v>746442.51931452425</v>
      </c>
      <c r="L50" s="15">
        <v>385220.84650216193</v>
      </c>
      <c r="M50" s="15">
        <v>570181.89163677604</v>
      </c>
      <c r="N50" s="15">
        <v>786170.13733368926</v>
      </c>
      <c r="O50" s="15">
        <v>364865.68964326195</v>
      </c>
      <c r="P50" s="15">
        <v>540053.35122221732</v>
      </c>
      <c r="Q50" s="15">
        <v>744628.72905188077</v>
      </c>
    </row>
    <row r="51" spans="1:17">
      <c r="A51" s="3">
        <f t="shared" si="2"/>
        <v>2040</v>
      </c>
      <c r="B51" s="15">
        <v>0</v>
      </c>
      <c r="C51" s="15">
        <v>0</v>
      </c>
      <c r="D51" s="15">
        <v>0</v>
      </c>
      <c r="E51" s="15">
        <v>0</v>
      </c>
      <c r="F51" s="15">
        <v>0</v>
      </c>
      <c r="G51" s="15">
        <v>0</v>
      </c>
      <c r="H51" s="15">
        <v>0</v>
      </c>
      <c r="I51" s="15">
        <v>0</v>
      </c>
      <c r="J51" s="15">
        <v>0</v>
      </c>
      <c r="K51" s="15">
        <v>0</v>
      </c>
      <c r="L51" s="15">
        <v>0</v>
      </c>
      <c r="M51" s="15">
        <v>0</v>
      </c>
      <c r="N51" s="15">
        <v>0</v>
      </c>
      <c r="O51" s="15">
        <v>0</v>
      </c>
      <c r="P51" s="15">
        <v>0</v>
      </c>
      <c r="Q51" s="15">
        <v>0</v>
      </c>
    </row>
    <row r="52" spans="1:17">
      <c r="A52" s="3">
        <f t="shared" si="2"/>
        <v>2041</v>
      </c>
      <c r="B52" s="15">
        <v>0</v>
      </c>
      <c r="C52" s="15">
        <v>0</v>
      </c>
      <c r="D52" s="15">
        <v>0</v>
      </c>
      <c r="E52" s="15">
        <v>0</v>
      </c>
      <c r="F52" s="15">
        <v>0</v>
      </c>
      <c r="G52" s="15">
        <v>0</v>
      </c>
      <c r="H52" s="15">
        <v>0</v>
      </c>
      <c r="I52" s="15">
        <v>0</v>
      </c>
      <c r="J52" s="15">
        <v>0</v>
      </c>
      <c r="K52" s="15">
        <v>0</v>
      </c>
      <c r="L52" s="15">
        <v>0</v>
      </c>
      <c r="M52" s="15">
        <v>0</v>
      </c>
      <c r="N52" s="15">
        <v>0</v>
      </c>
      <c r="O52" s="15">
        <v>0</v>
      </c>
      <c r="P52" s="15">
        <v>0</v>
      </c>
      <c r="Q52" s="15">
        <v>0</v>
      </c>
    </row>
    <row r="53" spans="1:17">
      <c r="A53" s="3">
        <f t="shared" si="2"/>
        <v>2042</v>
      </c>
      <c r="B53" s="15">
        <v>0</v>
      </c>
      <c r="C53" s="15">
        <v>0</v>
      </c>
      <c r="D53" s="15">
        <v>0</v>
      </c>
      <c r="E53" s="15">
        <v>0</v>
      </c>
      <c r="F53" s="15">
        <v>0</v>
      </c>
      <c r="G53" s="15">
        <v>0</v>
      </c>
      <c r="H53" s="15">
        <v>0</v>
      </c>
      <c r="I53" s="15">
        <v>0</v>
      </c>
      <c r="J53" s="15">
        <v>0</v>
      </c>
      <c r="K53" s="15">
        <v>0</v>
      </c>
      <c r="L53" s="15">
        <v>0</v>
      </c>
      <c r="M53" s="15">
        <v>0</v>
      </c>
      <c r="N53" s="15">
        <v>0</v>
      </c>
      <c r="O53" s="15">
        <v>0</v>
      </c>
      <c r="P53" s="15">
        <v>0</v>
      </c>
      <c r="Q53" s="15">
        <v>0</v>
      </c>
    </row>
  </sheetData>
  <phoneticPr fontId="2" type="noConversion"/>
  <pageMargins left="0.7" right="0.7" top="0.75" bottom="0.75" header="0.3" footer="0.3"/>
  <pageSetup scale="48" orientation="landscape" r:id="rId1"/>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BE2113E91C194A8236AA9D7EAB062C" ma:contentTypeVersion="6" ma:contentTypeDescription="Create a new document." ma:contentTypeScope="" ma:versionID="2d7cb20269aeca0269d1f2ef5a5e93f7">
  <xsd:schema xmlns:xsd="http://www.w3.org/2001/XMLSchema" xmlns:xs="http://www.w3.org/2001/XMLSchema" xmlns:p="http://schemas.microsoft.com/office/2006/metadata/properties" xmlns:ns2="354f2c22-5c3c-4df6-a7cf-3d1fdebf9994" xmlns:ns3="f76b03e6-e26c-4f8c-b02e-043b0e884ded" targetNamespace="http://schemas.microsoft.com/office/2006/metadata/properties" ma:root="true" ma:fieldsID="bd33c9092a3a727db00a6dc629a25ade" ns2:_="" ns3:_="">
    <xsd:import namespace="354f2c22-5c3c-4df6-a7cf-3d1fdebf9994"/>
    <xsd:import namespace="f76b03e6-e26c-4f8c-b02e-043b0e884de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f2c22-5c3c-4df6-a7cf-3d1fdebf99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6b03e6-e26c-4f8c-b02e-043b0e884de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482B4A-8881-46F3-92F3-5AF2F19806B0}"/>
</file>

<file path=customXml/itemProps2.xml><?xml version="1.0" encoding="utf-8"?>
<ds:datastoreItem xmlns:ds="http://schemas.openxmlformats.org/officeDocument/2006/customXml" ds:itemID="{7F184934-395C-4CD9-954E-0DA677856266}"/>
</file>

<file path=customXml/itemProps3.xml><?xml version="1.0" encoding="utf-8"?>
<ds:datastoreItem xmlns:ds="http://schemas.openxmlformats.org/officeDocument/2006/customXml" ds:itemID="{5133C014-D2D4-4D9A-99FB-87D8D8F098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dc:creator>
  <cp:keywords/>
  <dc:description/>
  <cp:lastModifiedBy>Shahumyan, Zepure (PacifiCorp)</cp:lastModifiedBy>
  <cp:revision/>
  <dcterms:created xsi:type="dcterms:W3CDTF">2023-02-14T21:14:30Z</dcterms:created>
  <dcterms:modified xsi:type="dcterms:W3CDTF">2023-06-13T22:44:44Z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0x01010087BE2113E91C194A8236AA9D7EAB062C</vt:lpwstr>
  </property>
</Properties>
</file>