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J:\Publications\FPP\DIS\FORMS\"/>
    </mc:Choice>
  </mc:AlternateContent>
  <xr:revisionPtr revIDLastSave="0" documentId="13_ncr:1_{FC81AEDF-F032-4F9A-B2E5-45877B1725B7}" xr6:coauthVersionLast="45" xr6:coauthVersionMax="45" xr10:uidLastSave="{00000000-0000-0000-0000-000000000000}"/>
  <bookViews>
    <workbookView xWindow="-120" yWindow="-120" windowWidth="29040" windowHeight="15840" tabRatio="827" firstSheet="1" activeTab="1" xr2:uid="{00000000-000D-0000-FFFF-FFFF00000000}"/>
  </bookViews>
  <sheets>
    <sheet name="Logos" sheetId="12" state="hidden" r:id="rId1"/>
    <sheet name="Cover Sheet" sheetId="11" r:id="rId2"/>
    <sheet name="Request Form (Customer)" sheetId="1" r:id="rId3"/>
    <sheet name="Site Data (Utility)" sheetId="2" r:id="rId4"/>
    <sheet name="Fault Current Infinite Bus" sheetId="13" r:id="rId5"/>
    <sheet name="Overhead Transformer Fusing" sheetId="6" r:id="rId6"/>
    <sheet name="Underground Transformer Fusing" sheetId="7" r:id="rId7"/>
    <sheet name="Updates" sheetId="10" state="hidden" r:id="rId8"/>
    <sheet name="Trans %Z" sheetId="14" state="hidden" r:id="rId9"/>
    <sheet name="Fusing Tables" sheetId="15" state="hidden" r:id="rId10"/>
  </sheets>
  <definedNames>
    <definedName name="_xlnm._FilterDatabase" localSheetId="3" hidden="1">'Site Data (Utility)'!$G$12:$I$22</definedName>
    <definedName name="_xlnm.Print_Area" localSheetId="1">'Cover Sheet'!$B$1:$B$52</definedName>
    <definedName name="_xlnm.Print_Area" localSheetId="9">'Fusing Tables'!$A$1:$AC$89</definedName>
    <definedName name="_xlnm.Print_Area" localSheetId="0">Logos!#REF!</definedName>
    <definedName name="_xlnm.Print_Area" localSheetId="2">'Request Form (Customer)'!$B$1:$G$35</definedName>
    <definedName name="_xlnm.Print_Area" localSheetId="3">'Site Data (Utility)'!$A$1:$J$36</definedName>
    <definedName name="_xlnm.Print_Area" localSheetId="6">'Underground Transformer Fusing'!$B$1:$Z$60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7" i="13" l="1"/>
  <c r="H78" i="13"/>
  <c r="H79" i="13"/>
  <c r="H80" i="13"/>
  <c r="H81" i="13"/>
  <c r="H82" i="13"/>
  <c r="H83" i="13"/>
  <c r="H84" i="13"/>
  <c r="H76" i="13"/>
  <c r="H27" i="13" l="1"/>
  <c r="H26" i="13" l="1"/>
  <c r="F26" i="13"/>
  <c r="H64" i="13" l="1"/>
  <c r="F14" i="13" l="1"/>
  <c r="F13" i="13"/>
  <c r="F12" i="13"/>
  <c r="F11" i="13"/>
  <c r="F10" i="13"/>
  <c r="F9" i="13"/>
  <c r="F8" i="13"/>
  <c r="F7" i="13"/>
  <c r="F6" i="13"/>
  <c r="F15" i="13"/>
  <c r="F5" i="13"/>
  <c r="F53" i="13" l="1"/>
  <c r="H66" i="13" l="1"/>
  <c r="H70" i="13"/>
  <c r="H69" i="13"/>
  <c r="H68" i="13"/>
  <c r="H67" i="13"/>
  <c r="H65" i="13"/>
  <c r="H49" i="13" l="1"/>
  <c r="F70" i="13"/>
  <c r="F69" i="13"/>
  <c r="F66" i="13"/>
  <c r="F64" i="13"/>
  <c r="F54" i="13"/>
  <c r="F51" i="13"/>
  <c r="F50" i="13"/>
  <c r="F49" i="13"/>
  <c r="H56" i="13"/>
  <c r="H55" i="13"/>
  <c r="H54" i="13"/>
  <c r="H53" i="13"/>
  <c r="H52" i="13"/>
  <c r="H51" i="13"/>
  <c r="H50" i="13"/>
  <c r="F68" i="13" l="1"/>
  <c r="F67" i="13"/>
  <c r="F65" i="13"/>
  <c r="F52" i="13"/>
  <c r="F40" i="13"/>
  <c r="F39" i="13"/>
  <c r="H40" i="13"/>
  <c r="H39" i="13"/>
  <c r="H38" i="13"/>
  <c r="F38" i="13"/>
  <c r="F36" i="13"/>
  <c r="F35" i="13"/>
  <c r="F34" i="13"/>
  <c r="F33" i="13" l="1"/>
  <c r="F27" i="13"/>
  <c r="F23" i="13"/>
  <c r="F22" i="13"/>
  <c r="F21" i="13"/>
  <c r="F20" i="13"/>
  <c r="H14" i="13" l="1"/>
  <c r="H22" i="13"/>
  <c r="H33" i="13" l="1"/>
  <c r="H34" i="13"/>
  <c r="H35" i="13"/>
  <c r="H36" i="13"/>
  <c r="H37" i="13"/>
  <c r="H32" i="13"/>
  <c r="H21" i="13"/>
  <c r="H23" i="13"/>
  <c r="H24" i="13"/>
  <c r="H25" i="13"/>
  <c r="H20" i="13"/>
  <c r="H15" i="13" l="1"/>
  <c r="H6" i="13"/>
  <c r="H7" i="13"/>
  <c r="H8" i="13"/>
  <c r="H9" i="13"/>
  <c r="H10" i="13"/>
  <c r="H11" i="13"/>
  <c r="H12" i="13"/>
  <c r="H13" i="13"/>
  <c r="H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Phillips, Craig</author>
    <author>Larson, Steven</author>
  </authors>
  <commentList>
    <comment ref="C7" authorId="0" shapeId="0" xr:uid="{00000000-0006-0000-0200-000001000000}">
      <text>
        <r>
          <rPr>
            <b/>
            <sz val="8"/>
            <color indexed="81"/>
            <rFont val="Tahoma"/>
            <family val="2"/>
          </rPr>
          <t>Name of the Engineering Firm, Consultant, or Electrician requesting information.</t>
        </r>
      </text>
    </comment>
    <comment ref="C15" authorId="0" shapeId="0" xr:uid="{00000000-0006-0000-0200-000002000000}">
      <text>
        <r>
          <rPr>
            <b/>
            <sz val="8"/>
            <color indexed="81"/>
            <rFont val="Tahoma"/>
            <family val="2"/>
          </rPr>
          <t>If the Company and Facility are located at the same site the Company Name and Facility Name may be the same. Some Companies have facilities located at different locations. In this case the Company and Facility Name will be different.</t>
        </r>
      </text>
    </comment>
    <comment ref="C16" authorId="0" shapeId="0" xr:uid="{00000000-0006-0000-0200-000003000000}">
      <text>
        <r>
          <rPr>
            <b/>
            <sz val="8"/>
            <color indexed="81"/>
            <rFont val="Tahoma"/>
            <family val="2"/>
          </rPr>
          <t>A unique Facility Name provides a way to differentiate between multiple facilities.</t>
        </r>
      </text>
    </comment>
    <comment ref="C17" authorId="0" shapeId="0" xr:uid="{00000000-0006-0000-0200-000004000000}">
      <text>
        <r>
          <rPr>
            <sz val="8"/>
            <color indexed="81"/>
            <rFont val="Tahoma"/>
            <family val="2"/>
          </rPr>
          <t xml:space="preserve">A Facility Point Number is a unique Rocky Mountain Power and Pacific Power identifier which  defines a field site location. The facility point number tag is yellow having the parent company name </t>
        </r>
        <r>
          <rPr>
            <b/>
            <sz val="8"/>
            <color indexed="81"/>
            <rFont val="Tahoma"/>
            <family val="2"/>
          </rPr>
          <t>"PacifiCorp"</t>
        </r>
        <r>
          <rPr>
            <sz val="8"/>
            <color indexed="81"/>
            <rFont val="Tahoma"/>
            <family val="2"/>
          </rPr>
          <t xml:space="preserve">.  A photo of tag is preferred but numbers can be place in cell to right. </t>
        </r>
        <r>
          <rPr>
            <b/>
            <sz val="8"/>
            <color indexed="10"/>
            <rFont val="Tahoma"/>
            <family val="2"/>
          </rPr>
          <t>This is a required field and all numbers are required.</t>
        </r>
        <r>
          <rPr>
            <sz val="8"/>
            <color indexed="81"/>
            <rFont val="Tahoma"/>
            <family val="2"/>
          </rPr>
          <t xml:space="preserve">
Photo example Facility Point Number:   </t>
        </r>
        <r>
          <rPr>
            <b/>
            <sz val="8"/>
            <color indexed="81"/>
            <rFont val="Tahoma"/>
            <family val="2"/>
          </rPr>
          <t>05218092 - 173500</t>
        </r>
      </text>
    </comment>
    <comment ref="C18" authorId="0" shapeId="0" xr:uid="{00000000-0006-0000-0200-000005000000}">
      <text>
        <r>
          <rPr>
            <b/>
            <sz val="8"/>
            <color indexed="81"/>
            <rFont val="Tahoma"/>
            <family val="2"/>
          </rPr>
          <t>A photo is preferred and often simplifies communication.</t>
        </r>
      </text>
    </comment>
    <comment ref="C19" authorId="0" shapeId="0" xr:uid="{00000000-0006-0000-0200-000006000000}">
      <text>
        <r>
          <rPr>
            <b/>
            <sz val="8"/>
            <color indexed="81"/>
            <rFont val="Tahoma"/>
            <family val="2"/>
          </rPr>
          <t>Meter Number is not required, but can be added to the request form if available.</t>
        </r>
        <r>
          <rPr>
            <sz val="8"/>
            <color indexed="81"/>
            <rFont val="Tahoma"/>
            <family val="2"/>
          </rPr>
          <t xml:space="preserve">
</t>
        </r>
      </text>
    </comment>
    <comment ref="D19" authorId="1" shapeId="0" xr:uid="{00000000-0006-0000-0200-000007000000}">
      <text>
        <r>
          <rPr>
            <b/>
            <sz val="8"/>
            <color indexed="81"/>
            <rFont val="Tahoma"/>
            <family val="2"/>
          </rPr>
          <t>Optional. Not used.</t>
        </r>
        <r>
          <rPr>
            <sz val="8"/>
            <color indexed="81"/>
            <rFont val="Tahoma"/>
            <family val="2"/>
          </rPr>
          <t xml:space="preserve">
</t>
        </r>
      </text>
    </comment>
    <comment ref="C20" authorId="0" shapeId="0" xr:uid="{00000000-0006-0000-0200-000008000000}">
      <text>
        <r>
          <rPr>
            <b/>
            <sz val="8"/>
            <color indexed="81"/>
            <rFont val="Tahoma"/>
            <family val="2"/>
          </rPr>
          <t xml:space="preserve">The drop down menu contains common voltages. If service voltage is not listed in drop down select "Other Voltage" and enter actual voltage in cell to right. </t>
        </r>
        <r>
          <rPr>
            <b/>
            <sz val="8"/>
            <color indexed="10"/>
            <rFont val="Tahoma"/>
            <family val="2"/>
          </rPr>
          <t>However it would be very unusual to specify "Other Voltage".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Phillips, Craig</author>
  </authors>
  <commentList>
    <comment ref="F6" authorId="0" shapeId="0" xr:uid="{00000000-0006-0000-0300-000001000000}">
      <text>
        <r>
          <rPr>
            <b/>
            <sz val="8"/>
            <color indexed="81"/>
            <rFont val="Tahoma"/>
            <family val="2"/>
          </rPr>
          <t>Field Engineer office</t>
        </r>
      </text>
    </comment>
    <comment ref="F8" authorId="0" shapeId="0" xr:uid="{00000000-0006-0000-0300-000002000000}">
      <text>
        <r>
          <rPr>
            <b/>
            <sz val="8"/>
            <color indexed="81"/>
            <rFont val="Tahoma"/>
            <family val="2"/>
          </rPr>
          <t>Field Engineer name</t>
        </r>
      </text>
    </comment>
    <comment ref="H17" authorId="0" shapeId="0" xr:uid="{00000000-0006-0000-0300-000003000000}">
      <text>
        <r>
          <rPr>
            <b/>
            <sz val="8"/>
            <color indexed="81"/>
            <rFont val="Tahoma"/>
            <family val="2"/>
          </rPr>
          <t>Transformer primary voltage</t>
        </r>
      </text>
    </comment>
  </commentList>
</comments>
</file>

<file path=xl/sharedStrings.xml><?xml version="1.0" encoding="utf-8"?>
<sst xmlns="http://schemas.openxmlformats.org/spreadsheetml/2006/main" count="866" uniqueCount="273">
  <si>
    <t>Date of Request</t>
  </si>
  <si>
    <t xml:space="preserve">Mailing Address   </t>
  </si>
  <si>
    <t>Street Number</t>
  </si>
  <si>
    <t>City, State, Zip</t>
  </si>
  <si>
    <t xml:space="preserve">Phone Numbers </t>
  </si>
  <si>
    <t>Main:</t>
  </si>
  <si>
    <t>Cell:</t>
  </si>
  <si>
    <t>Facility Point #</t>
  </si>
  <si>
    <t>Transformer %Z</t>
  </si>
  <si>
    <t>Protection</t>
  </si>
  <si>
    <t>Facility Information</t>
  </si>
  <si>
    <r>
      <t xml:space="preserve">Facility Point # = </t>
    </r>
    <r>
      <rPr>
        <sz val="11"/>
        <color rgb="FFFF0000"/>
        <rFont val="Calibri"/>
        <family val="2"/>
        <scheme val="minor"/>
      </rPr>
      <t>05218092-173500</t>
    </r>
  </si>
  <si>
    <t>Email address</t>
  </si>
  <si>
    <t>* Required Information</t>
  </si>
  <si>
    <t>Requester Information</t>
  </si>
  <si>
    <t>Address</t>
  </si>
  <si>
    <t>Service Center</t>
  </si>
  <si>
    <t>Phone Number</t>
  </si>
  <si>
    <t xml:space="preserve"> </t>
  </si>
  <si>
    <t>District</t>
  </si>
  <si>
    <t>Substation</t>
  </si>
  <si>
    <t>Circuit</t>
  </si>
  <si>
    <t>Transformer Fusing</t>
  </si>
  <si>
    <t>See Fusing Tabs</t>
  </si>
  <si>
    <t>Facility Location</t>
  </si>
  <si>
    <t>Facility Name</t>
  </si>
  <si>
    <t>Contact Name</t>
  </si>
  <si>
    <t xml:space="preserve">Company Name </t>
  </si>
  <si>
    <t>Company Name</t>
  </si>
  <si>
    <t xml:space="preserve">Meter Number </t>
  </si>
  <si>
    <t>Pole Mounted Transformers</t>
  </si>
  <si>
    <t>Field Engineer</t>
  </si>
  <si>
    <t>If possible provide a photo of the facility point tag. Please paste the photo in the cell to the right.</t>
  </si>
  <si>
    <t>Modifications Made to Spreadsheet</t>
  </si>
  <si>
    <t>Date</t>
  </si>
  <si>
    <t>Description of Changes made to Spreadsheet</t>
  </si>
  <si>
    <t>Engineer</t>
  </si>
  <si>
    <t>when available.</t>
  </si>
  <si>
    <t>impedance at meter point is provided.</t>
  </si>
  <si>
    <r>
      <t xml:space="preserve">Arc Flash and </t>
    </r>
    <r>
      <rPr>
        <sz val="16"/>
        <rFont val="Calibri"/>
        <family val="2"/>
        <scheme val="minor"/>
      </rPr>
      <t>Secondary Fault Current</t>
    </r>
    <r>
      <rPr>
        <sz val="16"/>
        <color theme="1"/>
        <rFont val="Calibri"/>
        <family val="2"/>
        <scheme val="minor"/>
      </rPr>
      <t xml:space="preserve"> Data Request Form</t>
    </r>
  </si>
  <si>
    <t>(Field Engineer sends this Form to Customer. Customer fill's out Form and returns it to Field Engineer)</t>
  </si>
  <si>
    <t>For Arc Flash request Field Engineer completes this Form and sends to Customer.</t>
  </si>
  <si>
    <r>
      <rPr>
        <sz val="10"/>
        <color rgb="FFFF0000"/>
        <rFont val="Calibri"/>
        <family val="2"/>
        <scheme val="minor"/>
      </rPr>
      <t>(2)</t>
    </r>
    <r>
      <rPr>
        <sz val="11"/>
        <color theme="1"/>
        <rFont val="Calibri"/>
        <family val="2"/>
        <scheme val="minor"/>
      </rPr>
      <t xml:space="preserve"> Secondary conductor information is provided</t>
    </r>
  </si>
  <si>
    <r>
      <t xml:space="preserve"> Secondary Conductor</t>
    </r>
    <r>
      <rPr>
        <vertAlign val="superscript"/>
        <sz val="11"/>
        <color rgb="FFFF0000"/>
        <rFont val="Calibri"/>
        <family val="2"/>
        <scheme val="minor"/>
      </rPr>
      <t xml:space="preserve"> (2</t>
    </r>
    <r>
      <rPr>
        <vertAlign val="superscript"/>
        <sz val="12"/>
        <color rgb="FFFF0000"/>
        <rFont val="Calibri"/>
        <family val="2"/>
        <scheme val="minor"/>
      </rPr>
      <t>)</t>
    </r>
  </si>
  <si>
    <r>
      <t xml:space="preserve"> Secondary Length  </t>
    </r>
    <r>
      <rPr>
        <vertAlign val="superscript"/>
        <sz val="11"/>
        <color rgb="FFFF0000"/>
        <rFont val="Calibri"/>
        <family val="2"/>
        <scheme val="minor"/>
      </rPr>
      <t>(2</t>
    </r>
    <r>
      <rPr>
        <vertAlign val="superscript"/>
        <sz val="12"/>
        <color rgb="FFFF0000"/>
        <rFont val="Calibri"/>
        <family val="2"/>
        <scheme val="minor"/>
      </rPr>
      <t>)</t>
    </r>
  </si>
  <si>
    <t>See Fault Current Infinite Bus Tab</t>
  </si>
  <si>
    <t>1ph</t>
  </si>
  <si>
    <t>3ph GrdWye-GrdWye</t>
  </si>
  <si>
    <t>2.4∆</t>
  </si>
  <si>
    <t>Voltages</t>
  </si>
  <si>
    <t>4.16∆</t>
  </si>
  <si>
    <t>4.16Y</t>
  </si>
  <si>
    <t>7.2Y</t>
  </si>
  <si>
    <t>7.2∆</t>
  </si>
  <si>
    <t>Transformer Connection</t>
  </si>
  <si>
    <t>7.62∆</t>
  </si>
  <si>
    <t>12.47Y</t>
  </si>
  <si>
    <t>13.2Y</t>
  </si>
  <si>
    <t>12∆</t>
  </si>
  <si>
    <t>20.8Y</t>
  </si>
  <si>
    <t>14.4∆</t>
  </si>
  <si>
    <t>25Y</t>
  </si>
  <si>
    <t>19.9∆</t>
  </si>
  <si>
    <t>34.5Y</t>
  </si>
  <si>
    <t>3ph Open Wye-Delta</t>
  </si>
  <si>
    <t>3ph Delta-GrdWye</t>
  </si>
  <si>
    <t>3ph Delta-Delta</t>
  </si>
  <si>
    <t>Voltage</t>
  </si>
  <si>
    <t>Data for Drop Down Menu</t>
  </si>
  <si>
    <t>Phase</t>
  </si>
  <si>
    <t>480 Delta</t>
  </si>
  <si>
    <t>240 Delta</t>
  </si>
  <si>
    <t>208Y/120</t>
  </si>
  <si>
    <t>Single Phase</t>
  </si>
  <si>
    <t>Three Phase</t>
  </si>
  <si>
    <t>Xfmr Size</t>
  </si>
  <si>
    <t>Padmount</t>
  </si>
  <si>
    <t>Transformer Size / Type</t>
  </si>
  <si>
    <t>Xfmr Type</t>
  </si>
  <si>
    <t>Pole Mount</t>
  </si>
  <si>
    <t>Data for drop down Menu</t>
  </si>
  <si>
    <t>Secondary Voltage</t>
  </si>
  <si>
    <t>Drop Down Menu</t>
  </si>
  <si>
    <t xml:space="preserve">480Y/277  </t>
  </si>
  <si>
    <t>Three Phase Banks</t>
  </si>
  <si>
    <t>Grouped</t>
  </si>
  <si>
    <t>One object</t>
  </si>
  <si>
    <t>Official (as one object)</t>
  </si>
  <si>
    <t xml:space="preserve">Site Data </t>
  </si>
  <si>
    <r>
      <t>P</t>
    </r>
    <r>
      <rPr>
        <sz val="10"/>
        <color theme="1"/>
        <rFont val="Calibri"/>
        <family val="2"/>
        <scheme val="minor"/>
      </rPr>
      <t>lease submit a separate request for each site by duplicating this tab.  Steps: 1) Fill in "Requestor Information, 2) Right click "Request Form (Customer) tab, 3) Move or Copy, 4) Select "Request Form (Customer), 5) Check "Create a Copy", 6) OK.    Complete "Facility Location" section for each site.</t>
    </r>
  </si>
  <si>
    <r>
      <rPr>
        <sz val="11"/>
        <color rgb="FFFF0000"/>
        <rFont val="Calibri"/>
        <family val="2"/>
        <scheme val="minor"/>
      </rPr>
      <t>*</t>
    </r>
    <r>
      <rPr>
        <sz val="11"/>
        <color theme="1"/>
        <rFont val="Calibri"/>
        <family val="2"/>
        <scheme val="minor"/>
      </rPr>
      <t xml:space="preserve"> Facility Point Number</t>
    </r>
  </si>
  <si>
    <r>
      <rPr>
        <sz val="11"/>
        <color rgb="FFFF0000"/>
        <rFont val="Calibri"/>
        <family val="2"/>
        <scheme val="minor"/>
      </rPr>
      <t>*</t>
    </r>
    <r>
      <rPr>
        <sz val="11"/>
        <color theme="1"/>
        <rFont val="Calibri"/>
        <family val="2"/>
        <scheme val="minor"/>
      </rPr>
      <t xml:space="preserve"> Phase</t>
    </r>
  </si>
  <si>
    <t>408Y/277</t>
  </si>
  <si>
    <t>120/240 Single Phase</t>
  </si>
  <si>
    <t>Do not need</t>
  </si>
  <si>
    <t>I referenced drop down</t>
  </si>
  <si>
    <t>to list on "Request Form (Customer)"</t>
  </si>
  <si>
    <t>this list</t>
  </si>
  <si>
    <t>Do we need number of phases here?</t>
  </si>
  <si>
    <t>We have voltage which is on "Request Form (Customer)" page.</t>
  </si>
  <si>
    <t>Or can we get rid of voltage?</t>
  </si>
  <si>
    <r>
      <t xml:space="preserve">Delivery Voltage </t>
    </r>
    <r>
      <rPr>
        <vertAlign val="superscript"/>
        <sz val="11"/>
        <color rgb="FFFF0000"/>
        <rFont val="Calibri"/>
        <family val="2"/>
        <scheme val="minor"/>
      </rPr>
      <t>(1)</t>
    </r>
  </si>
  <si>
    <r>
      <rPr>
        <sz val="10"/>
        <color rgb="FFFF0000"/>
        <rFont val="Calibri"/>
        <family val="2"/>
        <scheme val="minor"/>
      </rPr>
      <t>(1)</t>
    </r>
    <r>
      <rPr>
        <sz val="11"/>
        <color theme="1"/>
        <rFont val="Calibri"/>
        <family val="2"/>
        <scheme val="minor"/>
      </rPr>
      <t xml:space="preserve"> Voltage as confirmed by Customer</t>
    </r>
  </si>
  <si>
    <t>Customer Owned Transformer</t>
  </si>
  <si>
    <t>Primary System Fault Amps &amp; Impedances</t>
  </si>
  <si>
    <t>Transformer &amp; Service Diagram</t>
  </si>
  <si>
    <t>Do not need this list</t>
  </si>
  <si>
    <t>Primary System Voltage</t>
  </si>
  <si>
    <t>If service is primary metered only the primary system</t>
  </si>
  <si>
    <t xml:space="preserve">                 Pad Mounted Transformer</t>
  </si>
  <si>
    <t>Figure #1: Facility Point Examples</t>
  </si>
  <si>
    <t>http://www.cooperindustries.com/content/dam/public/powersystems/resources/library/240_Fusing/24046.pdf</t>
  </si>
  <si>
    <t>http://www.cooperindustries.com/content/dam/public/powersystems/resources/library/240_Fusing/24047.PDF</t>
  </si>
  <si>
    <t>http://www.cooperindustries.com/content/dam/public/powersystems/resources/library/240_Fusing/24048.pdf</t>
  </si>
  <si>
    <t xml:space="preserve">Dual Sensing Bay-o-net fuses: Cooper Power Catalog Section 240-46 </t>
  </si>
  <si>
    <t xml:space="preserve">Isolation Links: Cooper Power Catalog Section 240-47 </t>
  </si>
  <si>
    <t>For more information on Cooper Power Bay-o-net and Isolation Links see Cooper Power Catalog.</t>
  </si>
  <si>
    <t>For Secondary Fault current request Field Engineer provides the transformer size information only.</t>
  </si>
  <si>
    <t xml:space="preserve">Dual Element Bay-o-net fuses: Cooper Power Catalog Section 240-48 </t>
  </si>
  <si>
    <r>
      <rPr>
        <b/>
        <sz val="11"/>
        <color theme="1"/>
        <rFont val="Calibri"/>
        <family val="2"/>
        <scheme val="minor"/>
      </rPr>
      <t>Field Engineer Provides:</t>
    </r>
    <r>
      <rPr>
        <sz val="11"/>
        <color theme="1"/>
        <rFont val="Calibri"/>
        <family val="2"/>
        <scheme val="minor"/>
      </rPr>
      <t xml:space="preserve">
</t>
    </r>
    <r>
      <rPr>
        <b/>
        <sz val="11"/>
        <color theme="1"/>
        <rFont val="Calibri"/>
        <family val="2"/>
        <scheme val="minor"/>
      </rPr>
      <t>Arc Flash Request:</t>
    </r>
    <r>
      <rPr>
        <sz val="11"/>
        <color theme="1"/>
        <rFont val="Calibri"/>
        <family val="2"/>
        <scheme val="minor"/>
      </rPr>
      <t xml:space="preserve">
1) System Impedance on primary side of distribution transformers
2) "Fault Current Infinite Bus" tables showing average transformer impedances
3) Transformer fusing information
</t>
    </r>
    <r>
      <rPr>
        <b/>
        <sz val="11"/>
        <color theme="1"/>
        <rFont val="Calibri"/>
        <family val="2"/>
        <scheme val="minor"/>
      </rPr>
      <t>Secondary Fault Current Request:</t>
    </r>
    <r>
      <rPr>
        <sz val="11"/>
        <color theme="1"/>
        <rFont val="Calibri"/>
        <family val="2"/>
        <scheme val="minor"/>
      </rPr>
      <t xml:space="preserve">
1) Transformer size
2) "Fault Current Infinite Bus" tables
</t>
    </r>
  </si>
  <si>
    <t xml:space="preserve"> Table 1: 480Y/277 Three Phase Pad Mounted Transformer</t>
  </si>
  <si>
    <t>Transformer kVA</t>
  </si>
  <si>
    <t>Stock Number</t>
  </si>
  <si>
    <t>% IR</t>
  </si>
  <si>
    <t>%IX</t>
  </si>
  <si>
    <t>X/R ratio</t>
  </si>
  <si>
    <t xml:space="preserve"> Transformer  %Z</t>
  </si>
  <si>
    <t>Calculated Fault Current (Amps)</t>
  </si>
  <si>
    <t>NEMA Short Circuit Ratings</t>
  </si>
  <si>
    <t>Panel</t>
  </si>
  <si>
    <t>Rating</t>
  </si>
  <si>
    <t>Infinite Bus assumes unlimited primary short-circuit current. The power company's distribution system is constantly changing resulting in system impedances that change over time. An infinite bus eliminates the need to constantly re-evaluate short circuit current.</t>
  </si>
  <si>
    <t>208Y/120, 240 Closed Delta, 240 Open Delta</t>
  </si>
  <si>
    <r>
      <t>Short Circuit Transformer Bus Current Assuming an Infinite Bus</t>
    </r>
    <r>
      <rPr>
        <b/>
        <vertAlign val="superscript"/>
        <sz val="14"/>
        <color rgb="FFFF0000"/>
        <rFont val="Calibri"/>
        <family val="2"/>
        <scheme val="minor"/>
      </rPr>
      <t>1</t>
    </r>
  </si>
  <si>
    <t>SI#</t>
  </si>
  <si>
    <t>Total#</t>
  </si>
  <si>
    <t xml:space="preserve">KVA    </t>
  </si>
  <si>
    <t>HV Primary</t>
  </si>
  <si>
    <t>LV Sevcondary</t>
  </si>
  <si>
    <t xml:space="preserve">%Z  </t>
  </si>
  <si>
    <t>%RES</t>
  </si>
  <si>
    <t>Tap or No Tap</t>
  </si>
  <si>
    <t>12470GRD</t>
  </si>
  <si>
    <t>480Y/277</t>
  </si>
  <si>
    <t>NT</t>
  </si>
  <si>
    <t>T</t>
  </si>
  <si>
    <t>24940GRD</t>
  </si>
  <si>
    <t>34500GRD</t>
  </si>
  <si>
    <t>20785GRD</t>
  </si>
  <si>
    <t>12470GRD/24940</t>
  </si>
  <si>
    <t>13200GRD</t>
  </si>
  <si>
    <t>7200GRDY/23470</t>
  </si>
  <si>
    <t>20785GRD-Radial</t>
  </si>
  <si>
    <t>Ordered</t>
  </si>
  <si>
    <t>KVA</t>
  </si>
  <si>
    <t>Primary voltage</t>
  </si>
  <si>
    <t>Secondary V</t>
  </si>
  <si>
    <t>%Z</t>
  </si>
  <si>
    <t xml:space="preserve">2400/4160Y          </t>
  </si>
  <si>
    <t xml:space="preserve">120/240        </t>
  </si>
  <si>
    <t xml:space="preserve">7620/13200Y         </t>
  </si>
  <si>
    <t>2400/4160YX7200/1247</t>
  </si>
  <si>
    <t xml:space="preserve">14400/24940Y        </t>
  </si>
  <si>
    <t xml:space="preserve">19920/34500Y        </t>
  </si>
  <si>
    <t xml:space="preserve">12000/20780Y        </t>
  </si>
  <si>
    <t xml:space="preserve">7200/12470Y         </t>
  </si>
  <si>
    <t>Three Phase Padmounts   208/120</t>
  </si>
  <si>
    <t>Three Phase padmounts  480/277</t>
  </si>
  <si>
    <t>7200/12470YX14400/24</t>
  </si>
  <si>
    <t>Single Phase Pole Mount  120/240</t>
  </si>
  <si>
    <t>Single phase Pole Mount 277 volt</t>
  </si>
  <si>
    <r>
      <t>Transformers in "</t>
    </r>
    <r>
      <rPr>
        <sz val="14"/>
        <color rgb="FFFF0000"/>
        <rFont val="Calibri"/>
        <family val="2"/>
        <scheme val="minor"/>
      </rPr>
      <t>RED</t>
    </r>
    <r>
      <rPr>
        <sz val="14"/>
        <color theme="1"/>
        <rFont val="Calibri"/>
        <family val="2"/>
        <scheme val="minor"/>
      </rPr>
      <t>" have the lowest impedances, they were chosen to calculated faut current.</t>
    </r>
  </si>
  <si>
    <t>Overhead Transformer Fusing</t>
  </si>
  <si>
    <r>
      <t xml:space="preserve">Single </t>
    </r>
    <r>
      <rPr>
        <b/>
        <sz val="11"/>
        <color theme="1"/>
        <rFont val="Symbol"/>
        <family val="1"/>
        <charset val="2"/>
      </rPr>
      <t>f</t>
    </r>
    <r>
      <rPr>
        <b/>
        <sz val="11"/>
        <color theme="1"/>
        <rFont val="Calibri"/>
        <family val="2"/>
        <scheme val="minor"/>
      </rPr>
      <t xml:space="preserve">, Three </t>
    </r>
    <r>
      <rPr>
        <b/>
        <sz val="11"/>
        <color theme="1"/>
        <rFont val="Symbol"/>
        <family val="1"/>
        <charset val="2"/>
      </rPr>
      <t>f</t>
    </r>
    <r>
      <rPr>
        <b/>
        <sz val="11"/>
        <color theme="1"/>
        <rFont val="Calibri"/>
        <family val="2"/>
        <scheme val="minor"/>
      </rPr>
      <t xml:space="preserve"> Y, Open </t>
    </r>
    <r>
      <rPr>
        <b/>
        <sz val="11"/>
        <color theme="1"/>
        <rFont val="Symbol"/>
        <family val="1"/>
        <charset val="2"/>
      </rPr>
      <t>D</t>
    </r>
    <r>
      <rPr>
        <b/>
        <sz val="11"/>
        <color theme="1"/>
        <rFont val="Calibri"/>
        <family val="2"/>
        <scheme val="minor"/>
      </rPr>
      <t xml:space="preserve">  (Standard DP 011)</t>
    </r>
  </si>
  <si>
    <t>System Voltage (kV)</t>
  </si>
  <si>
    <t>7.2/7.62</t>
  </si>
  <si>
    <r>
      <t xml:space="preserve">2.4 </t>
    </r>
    <r>
      <rPr>
        <sz val="11"/>
        <color theme="1"/>
        <rFont val="Symbol"/>
        <family val="1"/>
        <charset val="2"/>
      </rPr>
      <t xml:space="preserve">D
</t>
    </r>
    <r>
      <rPr>
        <sz val="11"/>
        <color theme="1"/>
        <rFont val="Calibri"/>
        <family val="2"/>
        <scheme val="minor"/>
      </rPr>
      <t>4.16 Y</t>
    </r>
  </si>
  <si>
    <r>
      <t xml:space="preserve">4.16 </t>
    </r>
    <r>
      <rPr>
        <sz val="11"/>
        <color theme="1"/>
        <rFont val="Symbol"/>
        <family val="1"/>
        <charset val="2"/>
      </rPr>
      <t>D</t>
    </r>
    <r>
      <rPr>
        <sz val="11"/>
        <color theme="1"/>
        <rFont val="Calibri"/>
        <family val="2"/>
        <scheme val="minor"/>
      </rPr>
      <t xml:space="preserve">
7.2 Y</t>
    </r>
  </si>
  <si>
    <r>
      <t xml:space="preserve">7.2 </t>
    </r>
    <r>
      <rPr>
        <sz val="11"/>
        <color theme="1"/>
        <rFont val="Symbol"/>
        <family val="1"/>
        <charset val="2"/>
      </rPr>
      <t>D</t>
    </r>
    <r>
      <rPr>
        <sz val="11"/>
        <color theme="1"/>
        <rFont val="Calibri"/>
        <family val="2"/>
        <scheme val="minor"/>
      </rPr>
      <t xml:space="preserve">
7.62 </t>
    </r>
    <r>
      <rPr>
        <sz val="11"/>
        <color theme="1"/>
        <rFont val="Symbol"/>
        <family val="1"/>
        <charset val="2"/>
      </rPr>
      <t>D</t>
    </r>
    <r>
      <rPr>
        <sz val="11"/>
        <color theme="1"/>
        <rFont val="Calibri"/>
        <family val="2"/>
        <scheme val="minor"/>
      </rPr>
      <t xml:space="preserve">
12.47 Y
13.2 Y</t>
    </r>
  </si>
  <si>
    <r>
      <t xml:space="preserve">12 </t>
    </r>
    <r>
      <rPr>
        <sz val="11"/>
        <color theme="1"/>
        <rFont val="Symbol"/>
        <family val="1"/>
        <charset val="2"/>
      </rPr>
      <t>D</t>
    </r>
    <r>
      <rPr>
        <sz val="11"/>
        <color theme="1"/>
        <rFont val="Calibri"/>
        <family val="2"/>
        <scheme val="minor"/>
      </rPr>
      <t xml:space="preserve">
20.8 Y</t>
    </r>
  </si>
  <si>
    <r>
      <t xml:space="preserve">14.4 </t>
    </r>
    <r>
      <rPr>
        <sz val="11"/>
        <color theme="1"/>
        <rFont val="Symbol"/>
        <family val="1"/>
        <charset val="2"/>
      </rPr>
      <t>D</t>
    </r>
    <r>
      <rPr>
        <sz val="11"/>
        <color theme="1"/>
        <rFont val="Calibri"/>
        <family val="2"/>
        <scheme val="minor"/>
      </rPr>
      <t xml:space="preserve">
24.9 Y</t>
    </r>
  </si>
  <si>
    <r>
      <t xml:space="preserve">19.9 </t>
    </r>
    <r>
      <rPr>
        <sz val="11"/>
        <color theme="1"/>
        <rFont val="Symbol"/>
        <family val="1"/>
        <charset val="2"/>
      </rPr>
      <t>D</t>
    </r>
    <r>
      <rPr>
        <sz val="11"/>
        <color theme="1"/>
        <rFont val="Calibri"/>
        <family val="2"/>
        <scheme val="minor"/>
      </rPr>
      <t xml:space="preserve">
34.5 Y</t>
    </r>
  </si>
  <si>
    <t>Transformer
Size (kVA)</t>
  </si>
  <si>
    <t>6T</t>
  </si>
  <si>
    <t>8T</t>
  </si>
  <si>
    <t>15T</t>
  </si>
  <si>
    <t>20T</t>
  </si>
  <si>
    <t>30T</t>
  </si>
  <si>
    <t>40T</t>
  </si>
  <si>
    <t>65T</t>
  </si>
  <si>
    <t>100T</t>
  </si>
  <si>
    <t>3KS*</t>
  </si>
  <si>
    <t>12T</t>
  </si>
  <si>
    <t>2KS*</t>
  </si>
  <si>
    <t>10T</t>
  </si>
  <si>
    <t>1KS*</t>
  </si>
  <si>
    <r>
      <t>1</t>
    </r>
    <r>
      <rPr>
        <b/>
        <sz val="11"/>
        <color theme="1"/>
        <rFont val="Symbol"/>
        <family val="1"/>
        <charset val="2"/>
      </rPr>
      <t xml:space="preserve"> f</t>
    </r>
  </si>
  <si>
    <r>
      <t xml:space="preserve">3 </t>
    </r>
    <r>
      <rPr>
        <b/>
        <sz val="11"/>
        <color theme="1"/>
        <rFont val="Symbol"/>
        <family val="1"/>
        <charset val="2"/>
      </rPr>
      <t>f</t>
    </r>
  </si>
  <si>
    <r>
      <t xml:space="preserve">Closed </t>
    </r>
    <r>
      <rPr>
        <b/>
        <sz val="11"/>
        <color theme="1"/>
        <rFont val="Symbol"/>
        <family val="1"/>
        <charset val="2"/>
      </rPr>
      <t>D</t>
    </r>
    <r>
      <rPr>
        <b/>
        <sz val="11"/>
        <color theme="1"/>
        <rFont val="Calibri"/>
        <family val="2"/>
        <scheme val="minor"/>
      </rPr>
      <t xml:space="preserve">  Primary (Standard DP 011)</t>
    </r>
  </si>
  <si>
    <t>* High surge links (Chance MS, Kearny KS)</t>
  </si>
  <si>
    <t>(3-10)</t>
  </si>
  <si>
    <t>(3-15)</t>
  </si>
  <si>
    <t>(3-25)</t>
  </si>
  <si>
    <t>(3-37.5)</t>
  </si>
  <si>
    <t>(3-50)</t>
  </si>
  <si>
    <t>(3-75)</t>
  </si>
  <si>
    <t>(3-100)</t>
  </si>
  <si>
    <t>(3-167)</t>
  </si>
  <si>
    <t>25T</t>
  </si>
  <si>
    <t>50T</t>
  </si>
  <si>
    <t>80T</t>
  </si>
  <si>
    <t>200T</t>
  </si>
  <si>
    <t>Underground Transformer Fusing</t>
  </si>
  <si>
    <t>Transformer</t>
  </si>
  <si>
    <t>Rating (kVA)</t>
  </si>
  <si>
    <t>25DE</t>
  </si>
  <si>
    <t>50DE</t>
  </si>
  <si>
    <t>40DE</t>
  </si>
  <si>
    <t>65DS</t>
  </si>
  <si>
    <t>140DS</t>
  </si>
  <si>
    <t>6DE</t>
  </si>
  <si>
    <t>12DE</t>
  </si>
  <si>
    <t>15DE</t>
  </si>
  <si>
    <t>5DE</t>
  </si>
  <si>
    <t>8DE</t>
  </si>
  <si>
    <t>3DS</t>
  </si>
  <si>
    <t>65DE</t>
  </si>
  <si>
    <t>125HA</t>
  </si>
  <si>
    <t>100CS</t>
  </si>
  <si>
    <t>3DE</t>
  </si>
  <si>
    <t>Terminal Pole Fusing for Unfused Transformer</t>
  </si>
  <si>
    <t>Three Phase Transformers (Line-to-Line Voltage) (Standard DP 131)</t>
  </si>
  <si>
    <t>Three Phase Transformers (Line-to-Line Voltage) (Standard DP 161)</t>
  </si>
  <si>
    <t>Single Phase Transformers (Line-to-Grd Voltage) (Standard DP 121)</t>
  </si>
  <si>
    <t>140T</t>
  </si>
  <si>
    <t>150E</t>
  </si>
  <si>
    <t>175E</t>
  </si>
  <si>
    <t>Note:  Unfused = Transformers without internal fusing</t>
  </si>
  <si>
    <t>25DS</t>
  </si>
  <si>
    <t>50DS</t>
  </si>
  <si>
    <t>Note: DE = Dual Element (Cooper type 108),  DS = Dual Sensing (Cooper type 358),
CS = Current Sensing (Cooper type 353), HA = High Ampere (Cooper type 361)</t>
  </si>
  <si>
    <t>Note: DE = Dual Element (Cooper type 108),  DS = Dual Sensing (Cooper type 358)</t>
  </si>
  <si>
    <t>N/A</t>
  </si>
  <si>
    <t>Information provided by Manufacturer</t>
  </si>
  <si>
    <t>Non-standard transformer</t>
  </si>
  <si>
    <t>Revisions</t>
  </si>
  <si>
    <t>Cover Sheet -  Added revision table</t>
  </si>
  <si>
    <t>Fault Current Infinit Bus - Table 2: 208Y/120 Three Phase Pad Mounted Transformer, added impedance data for 1000kVA transformers</t>
  </si>
  <si>
    <t>https://www.rockymountainpower.net/working-with-us/business-customers/arc-flash-fault-current.html</t>
  </si>
  <si>
    <t>https://www.pacificpower.net/working-with-us/business-customers/arc-flash-fault-current.html</t>
  </si>
  <si>
    <t>Web Sites:</t>
  </si>
  <si>
    <t>Single Phase: 120V, 2-Wire</t>
  </si>
  <si>
    <t>Single Phase: 120/240, 3-Wire</t>
  </si>
  <si>
    <t>Single Phase: 240/480, 3-Wire</t>
  </si>
  <si>
    <t>Three Phase:  ∆ 120/240V, 4-wire</t>
  </si>
  <si>
    <t>Three  Phase:  ∆ 480V, 3-Wire</t>
  </si>
  <si>
    <t>Three Phase: 208Y/120V, 4-Wire</t>
  </si>
  <si>
    <t>Three Phase: 480Y/277V, 4-Wire</t>
  </si>
  <si>
    <t>Primary Delivery/Customer Owned Transformer</t>
  </si>
  <si>
    <t>Other</t>
  </si>
  <si>
    <t>Dropdown Menu</t>
  </si>
  <si>
    <r>
      <rPr>
        <b/>
        <sz val="11"/>
        <color rgb="FFFF0000"/>
        <rFont val="Calibri"/>
        <family val="2"/>
        <scheme val="minor"/>
      </rPr>
      <t>*</t>
    </r>
    <r>
      <rPr>
        <sz val="11"/>
        <color theme="1"/>
        <rFont val="Calibri"/>
        <family val="2"/>
        <scheme val="minor"/>
      </rPr>
      <t xml:space="preserve"> Delivery Voltage</t>
    </r>
  </si>
  <si>
    <t>Three Phase:  ∆ 240/480V, 4-wire</t>
  </si>
  <si>
    <t>Table 2: 208Y/120 Three-Phase, Pad-Mounted Transformer</t>
  </si>
  <si>
    <t xml:space="preserve">Table 3: 120/240 Single-Phase, Pad-Mounted and Overhead Transformers </t>
  </si>
  <si>
    <t>Table 4: Single-Phase Overhead Transformers used to create 480Y/277 banks</t>
  </si>
  <si>
    <t>Table 5: Single-Phase Overhead Transformers used to create three phase banks</t>
  </si>
  <si>
    <t xml:space="preserve">Request Form and Site Data Sheets: Updated options in delivery voltage dropdown list </t>
  </si>
  <si>
    <t>Fault Current Infinit Bus - Table 6: 480/240 Single-Phase, Pad-Mounted and Overhead Transformers , new table added impedance data for 480/240V service voltages</t>
  </si>
  <si>
    <t xml:space="preserve">Table 6: 480/240 Single-Phase, Pad-Mounted and Overhead Transformers </t>
  </si>
  <si>
    <t>R8</t>
  </si>
  <si>
    <t>R9</t>
  </si>
  <si>
    <t>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</si>
</sst>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38" x14ac:knownFonts="1">
    <font>
      <sz val="11"/>
      <color theme="1"/>
      <name val="Calibri"/>
      <family val="2"/>
      <scheme val="minor"/>
    </font>
    <font>
      <b/>
      <sz val="11"/>
      <color theme="1"/>
      <name val="Calibri"/>
      <family val="2"/>
      <scheme val="minor"/>
    </font>
    <font>
      <sz val="9"/>
      <color theme="1"/>
      <name val="Calibri"/>
      <family val="2"/>
      <scheme val="minor"/>
    </font>
    <font>
      <sz val="11"/>
      <color rgb="FFFF0000"/>
      <name val="Calibri"/>
      <family val="2"/>
      <scheme val="minor"/>
    </font>
    <font>
      <sz val="10"/>
      <name val="Arial"/>
      <family val="2"/>
    </font>
    <font>
      <sz val="10"/>
      <name val="MS Sans Serif"/>
      <family val="2"/>
    </font>
    <font>
      <b/>
      <sz val="11"/>
      <color rgb="FFFF0000"/>
      <name val="Calibri"/>
      <family val="2"/>
      <scheme val="minor"/>
    </font>
    <font>
      <b/>
      <sz val="18"/>
      <color theme="1"/>
      <name val="Calibri"/>
      <family val="2"/>
      <scheme val="minor"/>
    </font>
    <font>
      <b/>
      <sz val="20"/>
      <color theme="1"/>
      <name val="Calibri"/>
      <family val="2"/>
      <scheme val="minor"/>
    </font>
    <font>
      <sz val="8"/>
      <color indexed="81"/>
      <name val="Tahoma"/>
      <family val="2"/>
    </font>
    <font>
      <b/>
      <sz val="8"/>
      <color indexed="81"/>
      <name val="Tahoma"/>
      <family val="2"/>
    </font>
    <font>
      <sz val="11"/>
      <name val="Calibri"/>
      <family val="2"/>
      <scheme val="minor"/>
    </font>
    <font>
      <vertAlign val="superscript"/>
      <sz val="11"/>
      <color rgb="FFFF0000"/>
      <name val="Calibri"/>
      <family val="2"/>
      <scheme val="minor"/>
    </font>
    <font>
      <vertAlign val="superscript"/>
      <sz val="12"/>
      <color rgb="FFFF0000"/>
      <name val="Calibri"/>
      <family val="2"/>
      <scheme val="minor"/>
    </font>
    <font>
      <sz val="10"/>
      <color rgb="FFFF0000"/>
      <name val="Calibri"/>
      <family val="2"/>
      <scheme val="minor"/>
    </font>
    <font>
      <b/>
      <sz val="10"/>
      <color rgb="FFFF0000"/>
      <name val="Calibri"/>
      <family val="2"/>
      <scheme val="minor"/>
    </font>
    <font>
      <sz val="8"/>
      <color theme="1"/>
      <name val="Calibri"/>
      <family val="2"/>
      <scheme val="minor"/>
    </font>
    <font>
      <sz val="16"/>
      <color theme="1"/>
      <name val="Calibri"/>
      <family val="2"/>
      <scheme val="minor"/>
    </font>
    <font>
      <sz val="16"/>
      <name val="Calibri"/>
      <family val="2"/>
      <scheme val="minor"/>
    </font>
    <font>
      <sz val="11"/>
      <color theme="1"/>
      <name val="Calibri"/>
      <family val="2"/>
    </font>
    <font>
      <sz val="12"/>
      <color theme="1"/>
      <name val="Calibri"/>
      <family val="2"/>
    </font>
    <font>
      <b/>
      <sz val="24"/>
      <color rgb="FF0000FF"/>
      <name val="Calibri"/>
      <family val="2"/>
      <scheme val="minor"/>
    </font>
    <font>
      <sz val="10"/>
      <color theme="1"/>
      <name val="Calibri"/>
      <family val="2"/>
      <scheme val="minor"/>
    </font>
    <font>
      <b/>
      <i/>
      <sz val="11"/>
      <color rgb="FFFF0000"/>
      <name val="Calibri"/>
      <family val="2"/>
      <scheme val="minor"/>
    </font>
    <font>
      <i/>
      <sz val="11"/>
      <color theme="1"/>
      <name val="Calibri"/>
      <family val="2"/>
      <scheme val="minor"/>
    </font>
    <font>
      <b/>
      <sz val="8"/>
      <color indexed="10"/>
      <name val="Tahoma"/>
      <family val="2"/>
    </font>
    <font>
      <u/>
      <sz val="11"/>
      <color theme="10"/>
      <name val="Calibri"/>
      <family val="2"/>
      <scheme val="minor"/>
    </font>
    <font>
      <b/>
      <sz val="12"/>
      <color theme="1"/>
      <name val="Calibri"/>
      <family val="2"/>
      <scheme val="minor"/>
    </font>
    <font>
      <b/>
      <sz val="14"/>
      <color theme="1"/>
      <name val="Calibri"/>
      <family val="2"/>
      <scheme val="minor"/>
    </font>
    <font>
      <b/>
      <vertAlign val="superscript"/>
      <sz val="14"/>
      <color rgb="FFFF0000"/>
      <name val="Calibri"/>
      <family val="2"/>
      <scheme val="minor"/>
    </font>
    <font>
      <sz val="14"/>
      <color theme="1"/>
      <name val="Calibri"/>
      <family val="2"/>
      <scheme val="minor"/>
    </font>
    <font>
      <b/>
      <sz val="11"/>
      <name val="Calibri"/>
      <family val="2"/>
      <scheme val="minor"/>
    </font>
    <font>
      <sz val="14"/>
      <color rgb="FFFF0000"/>
      <name val="Calibri"/>
      <family val="2"/>
      <scheme val="minor"/>
    </font>
    <font>
      <b/>
      <sz val="16"/>
      <color rgb="FF9966FF"/>
      <name val="Calibri"/>
      <family val="2"/>
      <scheme val="minor"/>
    </font>
    <font>
      <b/>
      <sz val="11"/>
      <color theme="1"/>
      <name val="Symbol"/>
      <family val="1"/>
      <charset val="2"/>
    </font>
    <font>
      <sz val="11"/>
      <color theme="1"/>
      <name val="Symbol"/>
      <family val="1"/>
      <charset val="2"/>
    </font>
    <font>
      <sz val="8"/>
      <color rgb="FF000000"/>
      <name val="Calibri"/>
      <family val="2"/>
      <scheme val="minor"/>
    </font>
    <font>
      <b/>
      <sz val="11"/>
      <color rgb="FF00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99FF"/>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indexed="64"/>
      </left>
      <right/>
      <top style="medium">
        <color rgb="FF00B0F0"/>
      </top>
      <bottom style="thin">
        <color indexed="64"/>
      </bottom>
      <diagonal/>
    </border>
    <border>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top style="thin">
        <color indexed="64"/>
      </top>
      <bottom style="medium">
        <color rgb="FF00B0F0"/>
      </bottom>
      <diagonal/>
    </border>
    <border>
      <left/>
      <right/>
      <top style="thin">
        <color indexed="64"/>
      </top>
      <bottom style="medium">
        <color rgb="FF00B0F0"/>
      </bottom>
      <diagonal/>
    </border>
    <border>
      <left/>
      <right style="thin">
        <color indexed="64"/>
      </right>
      <top style="thin">
        <color indexed="64"/>
      </top>
      <bottom style="medium">
        <color rgb="FF00B0F0"/>
      </bottom>
      <diagonal/>
    </border>
    <border>
      <left style="thin">
        <color indexed="64"/>
      </left>
      <right/>
      <top/>
      <bottom/>
      <diagonal/>
    </border>
  </borders>
  <cellStyleXfs count="4">
    <xf numFmtId="0" fontId="0" fillId="0" borderId="0"/>
    <xf numFmtId="0" fontId="5" fillId="0" borderId="0"/>
    <xf numFmtId="0" fontId="26" fillId="0" borderId="0" applyNumberFormat="0" applyFill="0" applyBorder="0" applyAlignment="0" applyProtection="0"/>
    <xf numFmtId="0" fontId="4" fillId="0" borderId="0"/>
  </cellStyleXfs>
  <cellXfs count="302">
    <xf numFmtId="0" fontId="0" fillId="0" borderId="0" xfId="0"/>
    <xf numFmtId="0" fontId="0" fillId="0" borderId="0" xfId="0" applyFill="1"/>
    <xf numFmtId="0" fontId="0" fillId="0" borderId="11" xfId="0" applyBorder="1" applyAlignment="1">
      <alignment horizontal="center"/>
    </xf>
    <xf numFmtId="0" fontId="0" fillId="0" borderId="0" xfId="0" applyBorder="1"/>
    <xf numFmtId="164" fontId="0" fillId="0" borderId="0" xfId="0" applyNumberFormat="1"/>
    <xf numFmtId="0" fontId="0" fillId="0" borderId="0" xfId="0" applyAlignment="1">
      <alignment wrapText="1"/>
    </xf>
    <xf numFmtId="0" fontId="0" fillId="0" borderId="0" xfId="0" applyAlignment="1">
      <alignment vertical="top"/>
    </xf>
    <xf numFmtId="0" fontId="1" fillId="3" borderId="0" xfId="0" applyFont="1" applyFill="1" applyAlignment="1">
      <alignment horizontal="center" vertical="center"/>
    </xf>
    <xf numFmtId="0" fontId="1" fillId="3" borderId="0" xfId="0" applyFont="1" applyFill="1" applyBorder="1" applyAlignment="1">
      <alignment horizontal="center"/>
    </xf>
    <xf numFmtId="0" fontId="1" fillId="3" borderId="0" xfId="0" applyFont="1" applyFill="1" applyBorder="1" applyAlignment="1">
      <alignment wrapText="1"/>
    </xf>
    <xf numFmtId="0" fontId="1" fillId="3" borderId="0" xfId="0" applyFont="1" applyFill="1" applyBorder="1" applyAlignment="1">
      <alignment vertical="top"/>
    </xf>
    <xf numFmtId="0" fontId="0" fillId="0" borderId="0" xfId="0" applyAlignment="1">
      <alignment horizontal="center"/>
    </xf>
    <xf numFmtId="0" fontId="0" fillId="0" borderId="11" xfId="0" applyBorder="1"/>
    <xf numFmtId="0" fontId="19" fillId="0" borderId="0" xfId="0"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0" fillId="0" borderId="11" xfId="0" applyBorder="1" applyAlignment="1">
      <alignment wrapText="1"/>
    </xf>
    <xf numFmtId="0" fontId="0" fillId="0" borderId="0" xfId="0" applyAlignment="1">
      <alignment horizontal="center"/>
    </xf>
    <xf numFmtId="0" fontId="0" fillId="0" borderId="0" xfId="0" applyAlignment="1">
      <alignment horizontal="left"/>
    </xf>
    <xf numFmtId="0" fontId="21" fillId="0" borderId="0" xfId="0" applyFont="1"/>
    <xf numFmtId="0" fontId="0" fillId="2" borderId="0" xfId="0" applyFill="1"/>
    <xf numFmtId="0" fontId="19" fillId="2" borderId="0" xfId="0" applyFont="1" applyFill="1"/>
    <xf numFmtId="0" fontId="0" fillId="2" borderId="11" xfId="0" applyFill="1" applyBorder="1" applyAlignment="1">
      <alignment horizontal="center"/>
    </xf>
    <xf numFmtId="0" fontId="6" fillId="2" borderId="0" xfId="0" applyFont="1" applyFill="1" applyAlignment="1">
      <alignment horizontal="center"/>
    </xf>
    <xf numFmtId="0" fontId="0" fillId="2" borderId="0" xfId="0" applyFill="1" applyAlignment="1">
      <alignment horizontal="center"/>
    </xf>
    <xf numFmtId="0" fontId="19" fillId="2" borderId="0" xfId="0" applyFont="1" applyFill="1" applyAlignment="1">
      <alignment horizontal="center"/>
    </xf>
    <xf numFmtId="14" fontId="0" fillId="2" borderId="0" xfId="0" quotePrefix="1" applyNumberFormat="1" applyFill="1" applyAlignment="1">
      <alignment horizontal="center"/>
    </xf>
    <xf numFmtId="0" fontId="0" fillId="2" borderId="0" xfId="0" applyFill="1" applyAlignment="1">
      <alignment horizontal="left"/>
    </xf>
    <xf numFmtId="0" fontId="19" fillId="0" borderId="0" xfId="0" applyFont="1" applyAlignment="1">
      <alignment horizontal="left"/>
    </xf>
    <xf numFmtId="0" fontId="20" fillId="0" borderId="0" xfId="0" applyFont="1" applyAlignment="1">
      <alignment horizontal="left"/>
    </xf>
    <xf numFmtId="0" fontId="6" fillId="2" borderId="0" xfId="0" applyFont="1" applyFill="1"/>
    <xf numFmtId="0" fontId="0" fillId="0" borderId="0" xfId="0" applyAlignment="1">
      <alignment horizontal="left"/>
    </xf>
    <xf numFmtId="49" fontId="0" fillId="0" borderId="0" xfId="0" applyNumberFormat="1"/>
    <xf numFmtId="49" fontId="0" fillId="0" borderId="0" xfId="0" applyNumberFormat="1" applyFill="1" applyAlignment="1">
      <alignment vertical="top"/>
    </xf>
    <xf numFmtId="49" fontId="0" fillId="0" borderId="0" xfId="0" applyNumberFormat="1" applyFill="1"/>
    <xf numFmtId="49" fontId="1" fillId="0" borderId="0" xfId="0" applyNumberFormat="1" applyFont="1"/>
    <xf numFmtId="49" fontId="0" fillId="0" borderId="11" xfId="0" applyNumberFormat="1" applyBorder="1" applyAlignment="1">
      <alignment horizontal="right"/>
    </xf>
    <xf numFmtId="49" fontId="0" fillId="0" borderId="11" xfId="0" applyNumberFormat="1" applyFill="1" applyBorder="1" applyAlignment="1">
      <alignment horizontal="right"/>
    </xf>
    <xf numFmtId="49" fontId="0" fillId="0" borderId="12" xfId="0" applyNumberFormat="1" applyBorder="1" applyAlignment="1">
      <alignment horizontal="right" vertical="top" wrapText="1"/>
    </xf>
    <xf numFmtId="49" fontId="0" fillId="0" borderId="14" xfId="0" applyNumberFormat="1" applyBorder="1" applyAlignment="1">
      <alignment horizontal="right" vertical="top" wrapText="1"/>
    </xf>
    <xf numFmtId="49" fontId="0" fillId="0" borderId="11" xfId="0" applyNumberFormat="1" applyBorder="1" applyAlignment="1"/>
    <xf numFmtId="49" fontId="0" fillId="0" borderId="11" xfId="0" applyNumberFormat="1" applyBorder="1" applyAlignment="1">
      <alignment horizontal="right" vertical="center"/>
    </xf>
    <xf numFmtId="49" fontId="0" fillId="0" borderId="1" xfId="0" applyNumberFormat="1" applyBorder="1" applyAlignment="1">
      <alignment horizontal="center" vertical="center" wrapText="1"/>
    </xf>
    <xf numFmtId="49" fontId="0" fillId="0" borderId="0" xfId="0" applyNumberFormat="1" applyBorder="1" applyAlignment="1"/>
    <xf numFmtId="49" fontId="0" fillId="0" borderId="11" xfId="0" applyNumberFormat="1" applyFill="1" applyBorder="1" applyAlignment="1" applyProtection="1">
      <alignment horizontal="center"/>
      <protection locked="0"/>
    </xf>
    <xf numFmtId="49" fontId="0" fillId="0" borderId="14" xfId="0" applyNumberFormat="1" applyBorder="1"/>
    <xf numFmtId="49" fontId="0" fillId="0" borderId="3" xfId="0" applyNumberFormat="1" applyFill="1" applyBorder="1" applyAlignment="1" applyProtection="1">
      <alignment horizontal="center"/>
      <protection locked="0"/>
    </xf>
    <xf numFmtId="49" fontId="19" fillId="0" borderId="0" xfId="0" applyNumberFormat="1" applyFont="1"/>
    <xf numFmtId="49" fontId="23" fillId="0" borderId="0" xfId="0" applyNumberFormat="1" applyFont="1" applyAlignment="1">
      <alignment vertical="center"/>
    </xf>
    <xf numFmtId="49" fontId="0" fillId="0" borderId="0" xfId="0" applyNumberFormat="1" applyFill="1" applyBorder="1"/>
    <xf numFmtId="49" fontId="1" fillId="0" borderId="0" xfId="0" applyNumberFormat="1" applyFont="1" applyFill="1" applyBorder="1"/>
    <xf numFmtId="49" fontId="7" fillId="0" borderId="0" xfId="0" applyNumberFormat="1" applyFont="1" applyAlignment="1">
      <alignment horizontal="center"/>
    </xf>
    <xf numFmtId="49" fontId="16" fillId="0" borderId="0" xfId="0" applyNumberFormat="1" applyFont="1" applyAlignment="1">
      <alignment horizontal="center" vertical="top" wrapText="1"/>
    </xf>
    <xf numFmtId="49" fontId="0" fillId="0" borderId="9" xfId="0" applyNumberFormat="1" applyBorder="1"/>
    <xf numFmtId="49" fontId="0" fillId="0" borderId="0" xfId="0" applyNumberFormat="1" applyFill="1" applyAlignment="1">
      <alignment horizontal="right"/>
    </xf>
    <xf numFmtId="49" fontId="0" fillId="0" borderId="0" xfId="0" applyNumberFormat="1" applyAlignment="1">
      <alignment horizontal="right"/>
    </xf>
    <xf numFmtId="49" fontId="0" fillId="0" borderId="0" xfId="0" applyNumberFormat="1" applyFont="1" applyFill="1" applyAlignment="1">
      <alignment horizontal="right"/>
    </xf>
    <xf numFmtId="49" fontId="15" fillId="2" borderId="0" xfId="0" applyNumberFormat="1" applyFont="1" applyFill="1" applyAlignment="1">
      <alignment horizontal="left"/>
    </xf>
    <xf numFmtId="49" fontId="15" fillId="0" borderId="0" xfId="0" applyNumberFormat="1" applyFont="1" applyFill="1" applyAlignment="1">
      <alignment horizontal="left"/>
    </xf>
    <xf numFmtId="49" fontId="8" fillId="0" borderId="0" xfId="0" applyNumberFormat="1" applyFont="1"/>
    <xf numFmtId="49" fontId="0" fillId="4" borderId="1" xfId="0" applyNumberFormat="1" applyFill="1" applyBorder="1" applyAlignment="1" applyProtection="1">
      <alignment horizontal="center"/>
      <protection locked="0"/>
    </xf>
    <xf numFmtId="49" fontId="0" fillId="4" borderId="11" xfId="0" applyNumberFormat="1" applyFill="1" applyBorder="1" applyAlignment="1" applyProtection="1">
      <alignment horizontal="center"/>
      <protection locked="0"/>
    </xf>
    <xf numFmtId="49" fontId="2" fillId="0" borderId="0" xfId="0" applyNumberFormat="1" applyFont="1" applyAlignment="1"/>
    <xf numFmtId="0" fontId="26" fillId="0" borderId="0" xfId="2"/>
    <xf numFmtId="0" fontId="27" fillId="0" borderId="0" xfId="0" applyFont="1"/>
    <xf numFmtId="0" fontId="28" fillId="0" borderId="0" xfId="0" applyFont="1"/>
    <xf numFmtId="0" fontId="1" fillId="0" borderId="0" xfId="0" applyFont="1"/>
    <xf numFmtId="0" fontId="0" fillId="6" borderId="11" xfId="0" applyFill="1" applyBorder="1" applyAlignment="1">
      <alignment horizontal="center"/>
    </xf>
    <xf numFmtId="3" fontId="0" fillId="9" borderId="11" xfId="0" applyNumberFormat="1" applyFill="1" applyBorder="1" applyAlignment="1">
      <alignment horizontal="center"/>
    </xf>
    <xf numFmtId="3" fontId="0" fillId="0" borderId="11" xfId="0" applyNumberFormat="1" applyBorder="1" applyAlignment="1">
      <alignment horizontal="center"/>
    </xf>
    <xf numFmtId="0" fontId="0" fillId="0" borderId="10" xfId="0" applyBorder="1" applyAlignment="1">
      <alignment horizontal="center" wrapText="1"/>
    </xf>
    <xf numFmtId="0" fontId="0" fillId="0" borderId="14"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wrapText="1"/>
    </xf>
    <xf numFmtId="0" fontId="0" fillId="0" borderId="12" xfId="0" applyBorder="1"/>
    <xf numFmtId="0" fontId="0" fillId="0" borderId="14" xfId="0" applyBorder="1"/>
    <xf numFmtId="0" fontId="0" fillId="0" borderId="9" xfId="0" applyBorder="1" applyAlignment="1">
      <alignment horizontal="center" wrapText="1"/>
    </xf>
    <xf numFmtId="0" fontId="0" fillId="0" borderId="14" xfId="0" applyBorder="1" applyAlignment="1">
      <alignment wrapText="1"/>
    </xf>
    <xf numFmtId="0" fontId="30" fillId="0" borderId="0" xfId="0" applyFont="1"/>
    <xf numFmtId="0" fontId="6" fillId="0" borderId="0" xfId="0" applyFont="1"/>
    <xf numFmtId="0" fontId="3"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9" borderId="11" xfId="0" applyFill="1" applyBorder="1" applyAlignment="1">
      <alignment horizontal="center"/>
    </xf>
    <xf numFmtId="0" fontId="1" fillId="0" borderId="11" xfId="0" applyFont="1" applyBorder="1" applyAlignment="1">
      <alignment horizontal="center"/>
    </xf>
    <xf numFmtId="0" fontId="1" fillId="0" borderId="11" xfId="0" applyFont="1" applyBorder="1" applyAlignment="1">
      <alignment horizontal="center" vertical="center"/>
    </xf>
    <xf numFmtId="0" fontId="0" fillId="2" borderId="11" xfId="0" applyFill="1" applyBorder="1" applyAlignment="1">
      <alignment horizontal="center" vertical="center"/>
    </xf>
    <xf numFmtId="0" fontId="0" fillId="14" borderId="11" xfId="0" applyFill="1" applyBorder="1" applyAlignment="1">
      <alignment horizontal="center"/>
    </xf>
    <xf numFmtId="0" fontId="0" fillId="14" borderId="11" xfId="0" applyFill="1" applyBorder="1" applyAlignment="1">
      <alignment horizontal="center" vertical="center"/>
    </xf>
    <xf numFmtId="0" fontId="0" fillId="12" borderId="11" xfId="0" applyFill="1" applyBorder="1" applyAlignment="1">
      <alignment horizontal="center"/>
    </xf>
    <xf numFmtId="0" fontId="0" fillId="12" borderId="11" xfId="0" applyFill="1" applyBorder="1" applyAlignment="1">
      <alignment horizontal="center" vertical="center"/>
    </xf>
    <xf numFmtId="0" fontId="0" fillId="9" borderId="11" xfId="0" applyFill="1" applyBorder="1" applyAlignment="1">
      <alignment horizontal="center" vertical="center"/>
    </xf>
    <xf numFmtId="0" fontId="0" fillId="10" borderId="11" xfId="0" applyFill="1" applyBorder="1" applyAlignment="1">
      <alignment horizontal="center"/>
    </xf>
    <xf numFmtId="0" fontId="0" fillId="10" borderId="11" xfId="0" applyFill="1" applyBorder="1" applyAlignment="1">
      <alignment horizontal="center" vertical="center"/>
    </xf>
    <xf numFmtId="0" fontId="0" fillId="0" borderId="11" xfId="0" applyBorder="1" applyAlignment="1">
      <alignment horizontal="center" vertical="center"/>
    </xf>
    <xf numFmtId="0" fontId="0" fillId="15" borderId="11" xfId="0" applyFill="1" applyBorder="1" applyAlignment="1">
      <alignment horizontal="center"/>
    </xf>
    <xf numFmtId="0" fontId="0" fillId="15" borderId="11" xfId="0" applyFill="1" applyBorder="1" applyAlignment="1">
      <alignment horizontal="center" vertical="center"/>
    </xf>
    <xf numFmtId="0" fontId="0" fillId="6" borderId="11" xfId="0" applyFill="1" applyBorder="1" applyAlignment="1">
      <alignment horizontal="center" vertical="center"/>
    </xf>
    <xf numFmtId="0" fontId="0" fillId="16" borderId="11" xfId="0" applyFill="1" applyBorder="1" applyAlignment="1">
      <alignment horizontal="center"/>
    </xf>
    <xf numFmtId="0" fontId="0" fillId="16" borderId="11" xfId="0" applyFill="1" applyBorder="1" applyAlignment="1">
      <alignment horizontal="center" vertical="center"/>
    </xf>
    <xf numFmtId="0" fontId="6" fillId="2" borderId="11" xfId="0" applyFont="1" applyFill="1" applyBorder="1" applyAlignment="1">
      <alignment horizontal="center"/>
    </xf>
    <xf numFmtId="0" fontId="6" fillId="2" borderId="11" xfId="0" applyFont="1" applyFill="1" applyBorder="1" applyAlignment="1">
      <alignment horizontal="center" vertical="center"/>
    </xf>
    <xf numFmtId="0" fontId="6" fillId="14" borderId="11" xfId="0" applyFont="1" applyFill="1" applyBorder="1" applyAlignment="1">
      <alignment horizontal="center"/>
    </xf>
    <xf numFmtId="0" fontId="6" fillId="14" borderId="11" xfId="0" applyFont="1" applyFill="1" applyBorder="1" applyAlignment="1">
      <alignment horizontal="center" vertical="center"/>
    </xf>
    <xf numFmtId="0" fontId="6" fillId="12" borderId="11" xfId="0" applyFont="1" applyFill="1" applyBorder="1" applyAlignment="1">
      <alignment horizontal="center"/>
    </xf>
    <xf numFmtId="0" fontId="6" fillId="12" borderId="11" xfId="0" applyFont="1" applyFill="1" applyBorder="1" applyAlignment="1">
      <alignment horizontal="center" vertical="center"/>
    </xf>
    <xf numFmtId="0" fontId="6" fillId="9" borderId="11" xfId="0" applyFont="1" applyFill="1" applyBorder="1" applyAlignment="1">
      <alignment horizontal="center"/>
    </xf>
    <xf numFmtId="0" fontId="6" fillId="9" borderId="11" xfId="0" applyFont="1" applyFill="1" applyBorder="1" applyAlignment="1">
      <alignment horizontal="center" vertical="center"/>
    </xf>
    <xf numFmtId="0" fontId="6" fillId="10" borderId="11" xfId="0" applyFont="1" applyFill="1" applyBorder="1" applyAlignment="1">
      <alignment horizontal="center"/>
    </xf>
    <xf numFmtId="0" fontId="6" fillId="10" borderId="11" xfId="0" applyFont="1" applyFill="1" applyBorder="1" applyAlignment="1">
      <alignment horizontal="center" vertical="center"/>
    </xf>
    <xf numFmtId="0" fontId="6" fillId="15" borderId="11" xfId="0" applyFont="1" applyFill="1" applyBorder="1" applyAlignment="1">
      <alignment horizontal="center"/>
    </xf>
    <xf numFmtId="0" fontId="6" fillId="15" borderId="11" xfId="0" applyFont="1" applyFill="1" applyBorder="1" applyAlignment="1">
      <alignment horizontal="center" vertical="center"/>
    </xf>
    <xf numFmtId="0" fontId="6" fillId="6" borderId="11" xfId="0" applyFont="1" applyFill="1" applyBorder="1" applyAlignment="1">
      <alignment horizontal="center"/>
    </xf>
    <xf numFmtId="0" fontId="6" fillId="6" borderId="11" xfId="0" applyFont="1" applyFill="1" applyBorder="1" applyAlignment="1">
      <alignment horizontal="center" vertical="center"/>
    </xf>
    <xf numFmtId="0" fontId="6" fillId="16" borderId="11" xfId="0" applyFont="1" applyFill="1" applyBorder="1" applyAlignment="1">
      <alignment horizontal="center"/>
    </xf>
    <xf numFmtId="0" fontId="6" fillId="16" borderId="11" xfId="0" applyFont="1" applyFill="1" applyBorder="1" applyAlignment="1">
      <alignment horizontal="center" vertical="center"/>
    </xf>
    <xf numFmtId="0" fontId="0" fillId="11" borderId="11" xfId="0" applyFill="1" applyBorder="1" applyAlignment="1">
      <alignment horizontal="center"/>
    </xf>
    <xf numFmtId="0" fontId="0" fillId="11" borderId="11" xfId="0" applyFill="1" applyBorder="1" applyAlignment="1">
      <alignment horizontal="center" vertical="center"/>
    </xf>
    <xf numFmtId="0" fontId="0" fillId="13" borderId="11" xfId="0" applyFill="1" applyBorder="1" applyAlignment="1">
      <alignment horizontal="center"/>
    </xf>
    <xf numFmtId="0" fontId="0" fillId="13" borderId="11" xfId="0" applyFill="1" applyBorder="1" applyAlignment="1">
      <alignment horizontal="center" vertical="center"/>
    </xf>
    <xf numFmtId="0" fontId="6" fillId="11" borderId="11" xfId="0" applyFont="1" applyFill="1" applyBorder="1" applyAlignment="1">
      <alignment horizontal="center"/>
    </xf>
    <xf numFmtId="0" fontId="6" fillId="11" borderId="11" xfId="0" applyFont="1" applyFill="1" applyBorder="1" applyAlignment="1">
      <alignment horizontal="center" vertical="center"/>
    </xf>
    <xf numFmtId="0" fontId="6" fillId="13" borderId="11" xfId="0" applyFont="1" applyFill="1" applyBorder="1" applyAlignment="1">
      <alignment horizontal="center"/>
    </xf>
    <xf numFmtId="0" fontId="6" fillId="13" borderId="11" xfId="0" applyFont="1" applyFill="1" applyBorder="1" applyAlignment="1">
      <alignment horizontal="center" vertical="center"/>
    </xf>
    <xf numFmtId="0" fontId="1" fillId="8" borderId="11" xfId="0" applyFont="1" applyFill="1" applyBorder="1"/>
    <xf numFmtId="2" fontId="31" fillId="8" borderId="11" xfId="0" applyNumberFormat="1" applyFont="1" applyFill="1" applyBorder="1" applyAlignment="1">
      <alignment horizontal="center"/>
    </xf>
    <xf numFmtId="2" fontId="31" fillId="8" borderId="11" xfId="0" applyNumberFormat="1" applyFont="1" applyFill="1" applyBorder="1"/>
    <xf numFmtId="2" fontId="11" fillId="0" borderId="11" xfId="0" applyNumberFormat="1" applyFont="1" applyBorder="1" applyAlignment="1">
      <alignment horizontal="center"/>
    </xf>
    <xf numFmtId="2" fontId="11" fillId="0" borderId="11" xfId="0" applyNumberFormat="1" applyFont="1" applyBorder="1"/>
    <xf numFmtId="0" fontId="11" fillId="0" borderId="11" xfId="0" applyFont="1" applyBorder="1" applyAlignment="1">
      <alignment horizontal="center"/>
    </xf>
    <xf numFmtId="0" fontId="11" fillId="0" borderId="11" xfId="0" applyFont="1" applyBorder="1"/>
    <xf numFmtId="0" fontId="1" fillId="8" borderId="11" xfId="0" applyFont="1" applyFill="1" applyBorder="1" applyAlignment="1">
      <alignment horizontal="center"/>
    </xf>
    <xf numFmtId="0" fontId="0" fillId="8" borderId="11" xfId="0" applyFill="1" applyBorder="1"/>
    <xf numFmtId="0" fontId="0" fillId="0" borderId="11" xfId="0" applyBorder="1" applyAlignment="1"/>
    <xf numFmtId="2" fontId="11" fillId="11" borderId="11" xfId="0" applyNumberFormat="1" applyFont="1" applyFill="1" applyBorder="1" applyAlignment="1">
      <alignment horizontal="center"/>
    </xf>
    <xf numFmtId="2" fontId="11" fillId="11" borderId="11" xfId="0" applyNumberFormat="1" applyFont="1" applyFill="1" applyBorder="1"/>
    <xf numFmtId="2" fontId="11" fillId="14" borderId="11" xfId="0" applyNumberFormat="1" applyFont="1" applyFill="1" applyBorder="1" applyAlignment="1">
      <alignment horizontal="center"/>
    </xf>
    <xf numFmtId="2" fontId="11" fillId="14" borderId="11" xfId="0" applyNumberFormat="1" applyFont="1" applyFill="1" applyBorder="1"/>
    <xf numFmtId="2" fontId="11" fillId="12" borderId="11" xfId="0" applyNumberFormat="1" applyFont="1" applyFill="1" applyBorder="1" applyAlignment="1">
      <alignment horizontal="center"/>
    </xf>
    <xf numFmtId="2" fontId="11" fillId="12" borderId="11" xfId="0" applyNumberFormat="1" applyFont="1" applyFill="1" applyBorder="1"/>
    <xf numFmtId="0" fontId="0" fillId="7" borderId="11" xfId="0" applyFill="1" applyBorder="1" applyAlignment="1">
      <alignment horizontal="center"/>
    </xf>
    <xf numFmtId="2" fontId="11" fillId="7" borderId="11" xfId="0" applyNumberFormat="1" applyFont="1" applyFill="1" applyBorder="1" applyAlignment="1">
      <alignment horizontal="center"/>
    </xf>
    <xf numFmtId="2" fontId="11" fillId="7" borderId="11" xfId="0" applyNumberFormat="1" applyFont="1" applyFill="1" applyBorder="1"/>
    <xf numFmtId="0" fontId="11" fillId="15" borderId="11" xfId="0" applyFont="1" applyFill="1" applyBorder="1" applyAlignment="1">
      <alignment horizontal="center"/>
    </xf>
    <xf numFmtId="0" fontId="11" fillId="11" borderId="11" xfId="0" applyFont="1" applyFill="1" applyBorder="1" applyAlignment="1">
      <alignment horizontal="center"/>
    </xf>
    <xf numFmtId="0" fontId="11" fillId="11" borderId="11" xfId="0" applyFont="1" applyFill="1" applyBorder="1"/>
    <xf numFmtId="0" fontId="0" fillId="0" borderId="11" xfId="0" applyFill="1" applyBorder="1" applyAlignment="1">
      <alignment horizontal="center"/>
    </xf>
    <xf numFmtId="2" fontId="11" fillId="0" borderId="11" xfId="0" applyNumberFormat="1" applyFont="1" applyFill="1" applyBorder="1" applyAlignment="1">
      <alignment horizontal="center"/>
    </xf>
    <xf numFmtId="2" fontId="11" fillId="0" borderId="11" xfId="0" applyNumberFormat="1" applyFont="1" applyFill="1" applyBorder="1"/>
    <xf numFmtId="0" fontId="0" fillId="14" borderId="11" xfId="0" applyFill="1" applyBorder="1" applyAlignment="1"/>
    <xf numFmtId="0" fontId="0" fillId="11" borderId="11" xfId="0" applyFill="1" applyBorder="1" applyAlignment="1"/>
    <xf numFmtId="0" fontId="0" fillId="9" borderId="11" xfId="0" applyFill="1" applyBorder="1" applyAlignment="1"/>
    <xf numFmtId="2" fontId="11" fillId="9" borderId="11" xfId="0" applyNumberFormat="1" applyFont="1" applyFill="1" applyBorder="1" applyAlignment="1">
      <alignment horizontal="center"/>
    </xf>
    <xf numFmtId="0" fontId="6" fillId="11" borderId="11" xfId="0" applyFont="1" applyFill="1" applyBorder="1" applyAlignment="1"/>
    <xf numFmtId="2" fontId="6" fillId="11" borderId="11" xfId="0" applyNumberFormat="1" applyFont="1" applyFill="1" applyBorder="1" applyAlignment="1">
      <alignment horizontal="center"/>
    </xf>
    <xf numFmtId="2" fontId="6" fillId="0" borderId="11" xfId="0" applyNumberFormat="1" applyFont="1" applyBorder="1"/>
    <xf numFmtId="0" fontId="6" fillId="0" borderId="11" xfId="0" applyFont="1" applyBorder="1" applyAlignment="1">
      <alignment horizontal="center"/>
    </xf>
    <xf numFmtId="0" fontId="6" fillId="0" borderId="11" xfId="0" applyFont="1" applyBorder="1" applyAlignment="1"/>
    <xf numFmtId="2" fontId="6" fillId="0" borderId="11" xfId="0" applyNumberFormat="1" applyFont="1" applyBorder="1" applyAlignment="1">
      <alignment horizontal="center"/>
    </xf>
    <xf numFmtId="0" fontId="6" fillId="9" borderId="11" xfId="0" applyFont="1" applyFill="1" applyBorder="1" applyAlignment="1"/>
    <xf numFmtId="2" fontId="6" fillId="9" borderId="11" xfId="0" applyNumberFormat="1" applyFont="1" applyFill="1" applyBorder="1" applyAlignment="1">
      <alignment horizontal="center"/>
    </xf>
    <xf numFmtId="0" fontId="6" fillId="14" borderId="11" xfId="0" applyFont="1" applyFill="1" applyBorder="1" applyAlignment="1"/>
    <xf numFmtId="2" fontId="6" fillId="14" borderId="11" xfId="0" applyNumberFormat="1" applyFont="1" applyFill="1" applyBorder="1" applyAlignment="1">
      <alignment horizontal="center"/>
    </xf>
    <xf numFmtId="2" fontId="6" fillId="14" borderId="11" xfId="0" applyNumberFormat="1" applyFont="1" applyFill="1" applyBorder="1"/>
    <xf numFmtId="2" fontId="6" fillId="11" borderId="11" xfId="0" applyNumberFormat="1" applyFont="1" applyFill="1" applyBorder="1"/>
    <xf numFmtId="0" fontId="6" fillId="0" borderId="11" xfId="0" applyFont="1" applyFill="1" applyBorder="1" applyAlignment="1">
      <alignment horizontal="center"/>
    </xf>
    <xf numFmtId="2" fontId="6" fillId="0" borderId="11" xfId="0" applyNumberFormat="1" applyFont="1" applyFill="1" applyBorder="1" applyAlignment="1">
      <alignment horizontal="center"/>
    </xf>
    <xf numFmtId="2" fontId="6" fillId="0" borderId="11" xfId="0" applyNumberFormat="1" applyFont="1" applyFill="1" applyBorder="1"/>
    <xf numFmtId="2" fontId="6" fillId="12" borderId="11" xfId="0" applyNumberFormat="1" applyFont="1" applyFill="1" applyBorder="1" applyAlignment="1">
      <alignment horizontal="center"/>
    </xf>
    <xf numFmtId="2" fontId="6" fillId="12" borderId="11" xfId="0" applyNumberFormat="1" applyFont="1" applyFill="1" applyBorder="1"/>
    <xf numFmtId="0" fontId="6" fillId="7" borderId="11" xfId="0" applyFont="1" applyFill="1" applyBorder="1" applyAlignment="1">
      <alignment horizontal="center"/>
    </xf>
    <xf numFmtId="2" fontId="6" fillId="7" borderId="11" xfId="0" applyNumberFormat="1" applyFont="1" applyFill="1" applyBorder="1" applyAlignment="1">
      <alignment horizontal="center"/>
    </xf>
    <xf numFmtId="2" fontId="6" fillId="7" borderId="11" xfId="0" applyNumberFormat="1" applyFont="1" applyFill="1" applyBorder="1"/>
    <xf numFmtId="0" fontId="6" fillId="0" borderId="11" xfId="0" applyFont="1" applyBorder="1" applyAlignment="1">
      <alignment horizontal="center" vertical="center"/>
    </xf>
    <xf numFmtId="0" fontId="11" fillId="15" borderId="11" xfId="0" applyFont="1" applyFill="1" applyBorder="1" applyAlignment="1">
      <alignment horizontal="center" vertical="center"/>
    </xf>
    <xf numFmtId="0" fontId="16" fillId="0" borderId="0" xfId="0" applyFont="1"/>
    <xf numFmtId="2" fontId="0" fillId="0" borderId="11" xfId="0" applyNumberFormat="1" applyBorder="1" applyAlignment="1">
      <alignment horizontal="center"/>
    </xf>
    <xf numFmtId="2" fontId="0" fillId="0" borderId="11" xfId="0" applyNumberForma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2" fillId="0" borderId="0" xfId="0" applyFont="1"/>
    <xf numFmtId="0" fontId="33" fillId="0" borderId="0" xfId="0" applyFont="1"/>
    <xf numFmtId="0" fontId="35" fillId="0" borderId="0" xfId="0" applyFont="1"/>
    <xf numFmtId="0" fontId="0" fillId="0" borderId="11" xfId="0" applyBorder="1" applyAlignment="1">
      <alignment horizontal="center" wrapText="1"/>
    </xf>
    <xf numFmtId="0" fontId="0" fillId="0" borderId="24"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8" xfId="0" applyBorder="1"/>
    <xf numFmtId="0" fontId="0" fillId="0" borderId="9" xfId="0" applyBorder="1"/>
    <xf numFmtId="0" fontId="0" fillId="0" borderId="24" xfId="0" applyBorder="1"/>
    <xf numFmtId="0" fontId="1" fillId="0" borderId="11" xfId="0" applyFont="1" applyBorder="1" applyAlignment="1">
      <alignment horizontal="center" wrapText="1"/>
    </xf>
    <xf numFmtId="0" fontId="0" fillId="0" borderId="0"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1" fillId="0" borderId="12" xfId="0" applyFont="1" applyBorder="1" applyAlignment="1">
      <alignment horizontal="center" wrapText="1"/>
    </xf>
    <xf numFmtId="0" fontId="1" fillId="0" borderId="14" xfId="0" applyFont="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13" xfId="0" applyFont="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1" fillId="0" borderId="0" xfId="0" applyFont="1" applyBorder="1" applyAlignment="1">
      <alignment horizontal="center"/>
    </xf>
    <xf numFmtId="3" fontId="0" fillId="0" borderId="0" xfId="0" applyNumberFormat="1" applyFill="1" applyBorder="1" applyAlignment="1">
      <alignment horizontal="center"/>
    </xf>
    <xf numFmtId="0" fontId="16" fillId="0" borderId="0" xfId="0" applyFont="1" applyAlignment="1"/>
    <xf numFmtId="49" fontId="16" fillId="0" borderId="0" xfId="0" applyNumberFormat="1" applyFont="1" applyAlignment="1">
      <alignment horizontal="right" wrapText="1"/>
    </xf>
    <xf numFmtId="0" fontId="36" fillId="0" borderId="0" xfId="0" applyFont="1"/>
    <xf numFmtId="14" fontId="0" fillId="0" borderId="11" xfId="0" applyNumberFormat="1" applyBorder="1"/>
    <xf numFmtId="0" fontId="37" fillId="0" borderId="0" xfId="0" applyFont="1"/>
    <xf numFmtId="49" fontId="0" fillId="0" borderId="0" xfId="0" applyNumberFormat="1" applyBorder="1"/>
    <xf numFmtId="0" fontId="1" fillId="0" borderId="11" xfId="0" applyFont="1" applyBorder="1"/>
    <xf numFmtId="0" fontId="0" fillId="6" borderId="0" xfId="0" applyFill="1" applyBorder="1" applyAlignment="1">
      <alignment horizontal="center"/>
    </xf>
    <xf numFmtId="2" fontId="0" fillId="0" borderId="0" xfId="0" applyNumberFormat="1" applyBorder="1" applyAlignment="1">
      <alignment horizontal="center"/>
    </xf>
    <xf numFmtId="2" fontId="0" fillId="0" borderId="0" xfId="0" applyNumberFormat="1" applyFill="1" applyBorder="1" applyAlignment="1">
      <alignment horizontal="center"/>
    </xf>
    <xf numFmtId="3" fontId="0" fillId="9" borderId="0" xfId="0" applyNumberFormat="1" applyFill="1" applyBorder="1" applyAlignment="1">
      <alignment horizontal="center"/>
    </xf>
    <xf numFmtId="10" fontId="0" fillId="0" borderId="11" xfId="0" applyNumberFormat="1" applyBorder="1"/>
    <xf numFmtId="43" fontId="0" fillId="0" borderId="11" xfId="0" applyNumberFormat="1" applyBorder="1"/>
    <xf numFmtId="49" fontId="1" fillId="0" borderId="0" xfId="0" applyNumberFormat="1" applyFont="1" applyAlignment="1">
      <alignment horizontal="center" vertical="center"/>
    </xf>
    <xf numFmtId="49" fontId="0" fillId="0" borderId="0" xfId="0" applyNumberFormat="1" applyAlignment="1">
      <alignment horizontal="center"/>
    </xf>
    <xf numFmtId="49" fontId="0" fillId="4" borderId="1" xfId="0" applyNumberFormat="1" applyFill="1" applyBorder="1" applyAlignment="1" applyProtection="1">
      <alignment horizontal="center"/>
      <protection locked="0"/>
    </xf>
    <xf numFmtId="49" fontId="0" fillId="4" borderId="2" xfId="0" applyNumberFormat="1" applyFill="1" applyBorder="1" applyAlignment="1" applyProtection="1">
      <alignment horizontal="center"/>
      <protection locked="0"/>
    </xf>
    <xf numFmtId="49" fontId="0" fillId="4" borderId="3" xfId="0" applyNumberFormat="1" applyFill="1" applyBorder="1" applyAlignment="1" applyProtection="1">
      <alignment horizontal="center"/>
      <protection locked="0"/>
    </xf>
    <xf numFmtId="49" fontId="2" fillId="4" borderId="15" xfId="0" applyNumberFormat="1" applyFont="1" applyFill="1" applyBorder="1" applyAlignment="1">
      <alignment horizontal="center" vertical="top" wrapText="1"/>
    </xf>
    <xf numFmtId="49" fontId="2" fillId="4" borderId="16" xfId="0" applyNumberFormat="1" applyFont="1" applyFill="1" applyBorder="1" applyAlignment="1">
      <alignment horizontal="center" vertical="top" wrapText="1"/>
    </xf>
    <xf numFmtId="49" fontId="2" fillId="4" borderId="17" xfId="0" applyNumberFormat="1" applyFont="1" applyFill="1" applyBorder="1" applyAlignment="1">
      <alignment horizontal="center" vertical="top" wrapText="1"/>
    </xf>
    <xf numFmtId="49" fontId="2" fillId="4" borderId="18" xfId="0" applyNumberFormat="1" applyFont="1" applyFill="1" applyBorder="1" applyAlignment="1" applyProtection="1">
      <alignment horizontal="center" vertical="top" wrapText="1"/>
      <protection locked="0"/>
    </xf>
    <xf numFmtId="49" fontId="2" fillId="4" borderId="19" xfId="0" applyNumberFormat="1" applyFont="1" applyFill="1" applyBorder="1" applyAlignment="1" applyProtection="1">
      <alignment horizontal="center" vertical="top" wrapText="1"/>
      <protection locked="0"/>
    </xf>
    <xf numFmtId="49" fontId="2" fillId="4" borderId="20" xfId="0" applyNumberFormat="1" applyFont="1" applyFill="1" applyBorder="1" applyAlignment="1" applyProtection="1">
      <alignment horizontal="center" vertical="top" wrapText="1"/>
      <protection locked="0"/>
    </xf>
    <xf numFmtId="49" fontId="17" fillId="0" borderId="0" xfId="0" applyNumberFormat="1" applyFont="1" applyFill="1" applyBorder="1" applyAlignment="1">
      <alignment horizontal="center" vertical="center"/>
    </xf>
    <xf numFmtId="49" fontId="0" fillId="4" borderId="1" xfId="0" applyNumberFormat="1" applyFill="1" applyBorder="1" applyAlignment="1" applyProtection="1">
      <alignment horizontal="left" vertical="top" wrapText="1"/>
      <protection locked="0"/>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4" borderId="6"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49" fontId="0" fillId="4" borderId="10" xfId="0" applyNumberFormat="1" applyFill="1" applyBorder="1" applyAlignment="1" applyProtection="1">
      <alignment horizontal="left" vertical="top" wrapText="1"/>
      <protection locked="0"/>
    </xf>
    <xf numFmtId="49" fontId="0" fillId="4" borderId="1" xfId="0" applyNumberFormat="1" applyFill="1" applyBorder="1" applyAlignment="1">
      <alignment horizontal="left" wrapText="1"/>
    </xf>
    <xf numFmtId="49" fontId="0" fillId="4" borderId="2" xfId="0" applyNumberFormat="1" applyFill="1" applyBorder="1" applyAlignment="1">
      <alignment horizontal="left" wrapText="1"/>
    </xf>
    <xf numFmtId="49" fontId="0" fillId="4" borderId="3" xfId="0" applyNumberFormat="1" applyFill="1" applyBorder="1" applyAlignment="1">
      <alignment horizontal="left" wrapText="1"/>
    </xf>
    <xf numFmtId="49" fontId="0" fillId="0" borderId="0" xfId="0" applyNumberFormat="1" applyAlignment="1">
      <alignment horizontal="center" vertical="top" wrapText="1"/>
    </xf>
    <xf numFmtId="49" fontId="0" fillId="4" borderId="1" xfId="0" applyNumberFormat="1" applyFill="1" applyBorder="1" applyAlignment="1" applyProtection="1">
      <alignment horizontal="left"/>
      <protection locked="0"/>
    </xf>
    <xf numFmtId="49" fontId="0" fillId="4" borderId="2" xfId="0" applyNumberFormat="1" applyFill="1" applyBorder="1" applyAlignment="1" applyProtection="1">
      <alignment horizontal="left"/>
      <protection locked="0"/>
    </xf>
    <xf numFmtId="49" fontId="0" fillId="4" borderId="3" xfId="0" applyNumberFormat="1" applyFill="1" applyBorder="1" applyAlignment="1" applyProtection="1">
      <alignment horizontal="left"/>
      <protection locked="0"/>
    </xf>
    <xf numFmtId="49" fontId="0" fillId="0" borderId="12" xfId="0" applyNumberFormat="1" applyBorder="1" applyAlignment="1">
      <alignment horizontal="right" vertical="top"/>
    </xf>
    <xf numFmtId="49" fontId="0" fillId="0" borderId="13" xfId="0" applyNumberFormat="1" applyBorder="1" applyAlignment="1">
      <alignment horizontal="right" vertical="top"/>
    </xf>
    <xf numFmtId="49" fontId="16" fillId="0" borderId="9" xfId="0" applyNumberFormat="1" applyFont="1" applyFill="1" applyBorder="1" applyAlignment="1">
      <alignment horizontal="center" vertical="top"/>
    </xf>
    <xf numFmtId="49" fontId="2" fillId="0" borderId="9" xfId="0" applyNumberFormat="1" applyFont="1" applyFill="1" applyBorder="1" applyAlignment="1">
      <alignment horizontal="center" vertical="top"/>
    </xf>
    <xf numFmtId="49" fontId="0" fillId="0" borderId="1" xfId="0" applyNumberFormat="1" applyBorder="1" applyAlignment="1">
      <alignment horizontal="center"/>
    </xf>
    <xf numFmtId="49" fontId="0" fillId="0" borderId="3" xfId="0" applyNumberFormat="1" applyBorder="1" applyAlignment="1">
      <alignment horizontal="center"/>
    </xf>
    <xf numFmtId="49" fontId="0" fillId="4" borderId="21" xfId="0" applyNumberFormat="1" applyFill="1" applyBorder="1" applyAlignment="1" applyProtection="1">
      <alignment horizontal="left" vertical="top" wrapText="1"/>
      <protection locked="0"/>
    </xf>
    <xf numFmtId="49" fontId="0" fillId="4" borderId="22" xfId="0" applyNumberFormat="1" applyFill="1" applyBorder="1" applyAlignment="1" applyProtection="1">
      <alignment horizontal="left" vertical="top" wrapText="1"/>
      <protection locked="0"/>
    </xf>
    <xf numFmtId="49" fontId="0" fillId="4" borderId="23" xfId="0" applyNumberFormat="1" applyFill="1" applyBorder="1" applyAlignment="1" applyProtection="1">
      <alignment horizontal="left" vertical="top" wrapText="1"/>
      <protection locked="0"/>
    </xf>
    <xf numFmtId="49" fontId="0" fillId="4" borderId="0" xfId="0" applyNumberFormat="1" applyFill="1" applyAlignment="1">
      <alignment horizontal="left" vertical="top" wrapText="1"/>
    </xf>
    <xf numFmtId="49" fontId="0" fillId="4" borderId="0" xfId="0" applyNumberFormat="1" applyFill="1" applyAlignment="1">
      <alignment horizontal="left" vertical="top"/>
    </xf>
    <xf numFmtId="49" fontId="24" fillId="4" borderId="0" xfId="0" applyNumberFormat="1" applyFont="1" applyFill="1" applyAlignment="1">
      <alignment horizontal="center" vertical="center"/>
    </xf>
    <xf numFmtId="49" fontId="16" fillId="0" borderId="0" xfId="0" applyNumberFormat="1" applyFont="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9" fontId="2" fillId="0" borderId="1" xfId="0" applyNumberFormat="1" applyFont="1" applyBorder="1" applyAlignment="1">
      <alignment horizontal="center"/>
    </xf>
    <xf numFmtId="49" fontId="2" fillId="0" borderId="3" xfId="0" applyNumberFormat="1" applyFont="1" applyBorder="1" applyAlignment="1">
      <alignment horizontal="center"/>
    </xf>
    <xf numFmtId="49" fontId="0" fillId="4" borderId="1" xfId="0" applyNumberFormat="1" applyFill="1" applyBorder="1" applyAlignment="1" applyProtection="1">
      <alignment horizontal="center" vertical="top"/>
      <protection locked="0"/>
    </xf>
    <xf numFmtId="49" fontId="0" fillId="4" borderId="3" xfId="0" applyNumberFormat="1" applyFill="1" applyBorder="1" applyAlignment="1" applyProtection="1">
      <alignment horizontal="center" vertical="top"/>
      <protection locked="0"/>
    </xf>
    <xf numFmtId="49" fontId="0" fillId="4" borderId="1" xfId="0" applyNumberFormat="1" applyFill="1" applyBorder="1" applyAlignment="1" applyProtection="1">
      <alignment horizontal="left" vertical="top"/>
      <protection locked="0"/>
    </xf>
    <xf numFmtId="49" fontId="0" fillId="4" borderId="3" xfId="0" applyNumberFormat="1" applyFill="1" applyBorder="1" applyAlignment="1" applyProtection="1">
      <alignment horizontal="left" vertical="top"/>
      <protection locked="0"/>
    </xf>
    <xf numFmtId="49" fontId="15" fillId="2" borderId="0" xfId="0" applyNumberFormat="1" applyFont="1" applyFill="1" applyAlignment="1">
      <alignment horizontal="left"/>
    </xf>
    <xf numFmtId="49" fontId="0" fillId="0" borderId="0" xfId="0" applyNumberFormat="1" applyAlignment="1">
      <alignment horizontal="left"/>
    </xf>
    <xf numFmtId="49" fontId="0" fillId="4" borderId="1" xfId="0" applyNumberFormat="1" applyFill="1" applyBorder="1" applyAlignment="1" applyProtection="1">
      <alignment horizontal="center"/>
    </xf>
    <xf numFmtId="49" fontId="0" fillId="4" borderId="3" xfId="0" applyNumberFormat="1" applyFill="1" applyBorder="1" applyAlignment="1" applyProtection="1">
      <alignment horizontal="center"/>
    </xf>
    <xf numFmtId="49" fontId="7" fillId="0" borderId="0" xfId="0" applyNumberFormat="1" applyFont="1" applyAlignment="1">
      <alignment horizontal="center"/>
    </xf>
    <xf numFmtId="49" fontId="0" fillId="0" borderId="0" xfId="0" applyNumberFormat="1" applyBorder="1" applyAlignment="1">
      <alignment horizontal="center"/>
    </xf>
    <xf numFmtId="49" fontId="0" fillId="0" borderId="0" xfId="0" applyNumberFormat="1" applyFont="1" applyAlignment="1">
      <alignment horizontal="right"/>
    </xf>
    <xf numFmtId="49" fontId="0" fillId="0" borderId="4" xfId="0" applyNumberFormat="1" applyFont="1" applyBorder="1" applyAlignment="1">
      <alignment horizontal="right"/>
    </xf>
    <xf numFmtId="49" fontId="0" fillId="4" borderId="1" xfId="0" applyNumberFormat="1" applyFont="1" applyFill="1" applyBorder="1" applyAlignment="1" applyProtection="1">
      <alignment horizontal="left" vertical="top" wrapText="1"/>
      <protection locked="0"/>
    </xf>
    <xf numFmtId="49" fontId="0" fillId="4" borderId="2" xfId="0" applyNumberFormat="1" applyFont="1" applyFill="1" applyBorder="1" applyAlignment="1" applyProtection="1">
      <alignment horizontal="left" vertical="top" wrapText="1"/>
      <protection locked="0"/>
    </xf>
    <xf numFmtId="49" fontId="0" fillId="4" borderId="3" xfId="0" applyNumberFormat="1" applyFont="1" applyFill="1" applyBorder="1" applyAlignment="1" applyProtection="1">
      <alignment horizontal="left" vertical="top" wrapText="1"/>
      <protection locked="0"/>
    </xf>
    <xf numFmtId="49" fontId="0" fillId="0" borderId="0" xfId="0" applyNumberFormat="1" applyAlignment="1">
      <alignment horizontal="right"/>
    </xf>
    <xf numFmtId="49" fontId="0" fillId="0" borderId="4" xfId="0" applyNumberFormat="1" applyBorder="1" applyAlignment="1">
      <alignment horizontal="right"/>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5" borderId="1" xfId="0" applyFont="1" applyFill="1" applyBorder="1" applyAlignment="1">
      <alignment horizontal="center" wrapText="1"/>
    </xf>
    <xf numFmtId="0" fontId="1" fillId="5" borderId="3" xfId="0" applyFont="1" applyFill="1" applyBorder="1" applyAlignment="1">
      <alignment horizont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 fillId="3" borderId="0" xfId="0" applyFont="1" applyFill="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2" fillId="0" borderId="6" xfId="0" applyFont="1" applyBorder="1" applyAlignment="1">
      <alignment horizontal="left" wrapText="1"/>
    </xf>
    <xf numFmtId="0" fontId="1" fillId="0" borderId="12" xfId="0" applyFont="1" applyBorder="1" applyAlignment="1">
      <alignment horizontal="center" vertical="center" textRotation="90" wrapText="1"/>
    </xf>
    <xf numFmtId="0" fontId="1" fillId="0" borderId="13" xfId="0" applyFont="1" applyBorder="1" applyAlignment="1">
      <alignment horizontal="center" vertical="center" textRotation="90" wrapText="1"/>
    </xf>
    <xf numFmtId="0" fontId="1" fillId="0" borderId="14" xfId="0" applyFont="1" applyBorder="1" applyAlignment="1">
      <alignment horizontal="center" vertical="center" textRotation="90" wrapText="1"/>
    </xf>
    <xf numFmtId="0" fontId="0" fillId="0" borderId="11" xfId="0" applyBorder="1" applyAlignment="1">
      <alignment horizontal="left"/>
    </xf>
    <xf numFmtId="0" fontId="0" fillId="0" borderId="11" xfId="0" applyBorder="1" applyAlignment="1">
      <alignment horizontal="left"/>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colors>
    <mruColors>
      <color rgb="FF9966FF"/>
      <color rgb="FFFF99FF"/>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6</xdr:row>
      <xdr:rowOff>9524</xdr:rowOff>
    </xdr:from>
    <xdr:to>
      <xdr:col>12</xdr:col>
      <xdr:colOff>460216</xdr:colOff>
      <xdr:row>9</xdr:row>
      <xdr:rowOff>95249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t="4464"/>
        <a:stretch/>
      </xdr:blipFill>
      <xdr:spPr>
        <a:xfrm>
          <a:off x="8296274" y="390524"/>
          <a:ext cx="6413342" cy="657225"/>
        </a:xfrm>
        <a:prstGeom prst="rect">
          <a:avLst/>
        </a:prstGeom>
      </xdr:spPr>
    </xdr:pic>
    <xdr:clientData/>
  </xdr:twoCellAnchor>
  <xdr:twoCellAnchor>
    <xdr:from>
      <xdr:col>1</xdr:col>
      <xdr:colOff>323850</xdr:colOff>
      <xdr:row>17</xdr:row>
      <xdr:rowOff>95250</xdr:rowOff>
    </xdr:from>
    <xdr:to>
      <xdr:col>11</xdr:col>
      <xdr:colOff>47624</xdr:colOff>
      <xdr:row>21</xdr:row>
      <xdr:rowOff>47624</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933450" y="3752850"/>
          <a:ext cx="5819774" cy="714374"/>
          <a:chOff x="8010526" y="2943226"/>
          <a:chExt cx="5819774" cy="571499"/>
        </a:xfrm>
      </xdr:grpSpPr>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362950" y="2943226"/>
            <a:ext cx="5467350" cy="571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PACIFIC</a:t>
            </a:r>
            <a:r>
              <a:rPr lang="en-US" sz="2000" b="1" baseline="0"/>
              <a:t> POWER</a:t>
            </a:r>
            <a:r>
              <a:rPr lang="en-US" sz="2000" b="1"/>
              <a:t>           ROCKY MOUNTAIN</a:t>
            </a:r>
            <a:r>
              <a:rPr lang="en-US" sz="2000" b="1" baseline="0"/>
              <a:t> POWER</a:t>
            </a:r>
          </a:p>
          <a:p>
            <a:r>
              <a:rPr lang="en-US" sz="1000" baseline="0"/>
              <a:t>A DIVISION OF PACIFICORP                                A DIVISION OF PACIFICORP</a:t>
            </a:r>
            <a:endParaRPr lang="en-US" sz="1000"/>
          </a:p>
        </xdr:txBody>
      </xdr:sp>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8010526" y="3017521"/>
            <a:ext cx="400050" cy="400050"/>
          </a:xfrm>
          <a:prstGeom prst="rect">
            <a:avLst/>
          </a:prstGeom>
        </xdr:spPr>
      </xdr:pic>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10315575" y="3017520"/>
            <a:ext cx="400050" cy="400050"/>
          </a:xfrm>
          <a:prstGeom prst="rect">
            <a:avLst/>
          </a:prstGeom>
        </xdr:spPr>
      </xdr:pic>
    </xdr:grpSp>
    <xdr:clientData/>
  </xdr:twoCellAnchor>
  <xdr:twoCellAnchor>
    <xdr:from>
      <xdr:col>16</xdr:col>
      <xdr:colOff>323850</xdr:colOff>
      <xdr:row>3</xdr:row>
      <xdr:rowOff>333375</xdr:rowOff>
    </xdr:from>
    <xdr:to>
      <xdr:col>16</xdr:col>
      <xdr:colOff>323850</xdr:colOff>
      <xdr:row>7</xdr:row>
      <xdr:rowOff>123825</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10077450" y="904875"/>
          <a:ext cx="0" cy="76200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27</xdr:row>
      <xdr:rowOff>0</xdr:rowOff>
    </xdr:from>
    <xdr:to>
      <xdr:col>11</xdr:col>
      <xdr:colOff>275505</xdr:colOff>
      <xdr:row>30</xdr:row>
      <xdr:rowOff>28500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1219200" y="4381500"/>
          <a:ext cx="5761905" cy="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66675</xdr:rowOff>
    </xdr:from>
    <xdr:to>
      <xdr:col>2</xdr:col>
      <xdr:colOff>0</xdr:colOff>
      <xdr:row>50</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71475" y="2162175"/>
          <a:ext cx="6562725" cy="7105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t>Arc Flash</a:t>
          </a:r>
        </a:p>
        <a:p>
          <a:r>
            <a:rPr lang="en-US" sz="1100" baseline="0"/>
            <a:t>   </a:t>
          </a:r>
          <a:r>
            <a:rPr lang="en-US" sz="1100"/>
            <a:t>Arc flash analysis determines the arc flash boundary, the incident energy at working distance, and the level of personal protective equipment required for personnel to work within the arc flash boundary.</a:t>
          </a:r>
        </a:p>
        <a:p>
          <a:r>
            <a:rPr lang="en-US" sz="1100"/>
            <a:t>   The Occupational Safety and Health Association (OSHA) and National Fire Protection Association (NFPA) mandate arc flash analysis to determine the Hazard Risk Category (HRC) which establishes the level of Flame Resistant (FR) clothing required for personal protection.</a:t>
          </a:r>
        </a:p>
        <a:p>
          <a:r>
            <a:rPr lang="en-US" sz="1100"/>
            <a:t>    NFPA 70 E, Article 130.5 states, "The arc flash hazard analysis shall be updated when a major modification or renovation takes place, and is to be reviewed periodically, not to exceed 5 years.</a:t>
          </a:r>
        </a:p>
        <a:p>
          <a:endParaRPr lang="en-US" sz="700"/>
        </a:p>
        <a:p>
          <a:r>
            <a:rPr lang="en-US" sz="1100" b="1"/>
            <a:t>Secondary Fault Current</a:t>
          </a:r>
        </a:p>
        <a:p>
          <a:r>
            <a:rPr lang="en-US" sz="1100"/>
            <a:t>   NFPA 70 (National Electric</a:t>
          </a:r>
          <a:r>
            <a:rPr lang="en-US" sz="1100" baseline="0"/>
            <a:t> </a:t>
          </a:r>
          <a:r>
            <a:rPr lang="en-US" sz="1100"/>
            <a:t>Code), Article 110.24 requires electrical service panels be labeled with available fault current. This helps ensure properly sized equipment is installed, reducing the probability of damage caused by electrical faults.</a:t>
          </a:r>
        </a:p>
        <a:p>
          <a:r>
            <a:rPr lang="en-US" sz="1100"/>
            <a:t>   Electrical power system fault duties tend to increase as systems are modified. </a:t>
          </a:r>
          <a:r>
            <a:rPr lang="en-US" sz="1100" baseline="0">
              <a:solidFill>
                <a:schemeClr val="dk1"/>
              </a:solidFill>
              <a:effectLst/>
              <a:latin typeface="+mn-lt"/>
              <a:ea typeface="+mn-ea"/>
              <a:cs typeface="+mn-cs"/>
            </a:rPr>
            <a:t>Rocky Mountain Power and Pacific</a:t>
          </a:r>
          <a:r>
            <a:rPr lang="en-US" sz="1100">
              <a:solidFill>
                <a:schemeClr val="dk1"/>
              </a:solidFill>
              <a:effectLst/>
              <a:latin typeface="+mn-lt"/>
              <a:ea typeface="+mn-ea"/>
              <a:cs typeface="+mn-cs"/>
            </a:rPr>
            <a:t> Power's</a:t>
          </a:r>
          <a:r>
            <a:rPr lang="en-US" sz="1100" baseline="0">
              <a:solidFill>
                <a:schemeClr val="dk1"/>
              </a:solidFill>
              <a:effectLst/>
              <a:latin typeface="+mn-lt"/>
              <a:ea typeface="+mn-ea"/>
              <a:cs typeface="+mn-cs"/>
            </a:rPr>
            <a:t> </a:t>
          </a:r>
          <a:r>
            <a:rPr lang="en-US" sz="1100"/>
            <a:t>policy is to provide secondary fault current at the transformer assuming an infinite source. Tables found in tab "Fault Current Infinite Bus" provide these values. Transformer size must be confirmed.</a:t>
          </a:r>
        </a:p>
        <a:p>
          <a:endParaRPr lang="en-US" sz="700"/>
        </a:p>
        <a:p>
          <a:r>
            <a:rPr lang="en-US" sz="1100" b="1"/>
            <a:t>Customers must submit</a:t>
          </a:r>
          <a:r>
            <a:rPr lang="en-US" sz="1100" b="1">
              <a:solidFill>
                <a:srgbClr val="FF0000"/>
              </a:solidFill>
            </a:rPr>
            <a:t>*</a:t>
          </a:r>
          <a:r>
            <a:rPr lang="en-US" sz="1100" b="1"/>
            <a:t> the following information on the "Request Form": </a:t>
          </a:r>
        </a:p>
        <a:p>
          <a:r>
            <a:rPr lang="en-US" sz="1100"/>
            <a:t>·         Facility Point Numbers(s) see Fig#1 on "Request Form" tab</a:t>
          </a:r>
        </a:p>
        <a:p>
          <a:r>
            <a:rPr lang="en-US" sz="1100"/>
            <a:t>·         Service Voltage (240/120, 208Y/120, 480Y/277)</a:t>
          </a:r>
        </a:p>
        <a:p>
          <a:r>
            <a:rPr lang="en-US" sz="1100"/>
            <a:t>·         Phase (Single-Phase,  Three-Phase)</a:t>
          </a:r>
        </a:p>
        <a:p>
          <a:r>
            <a:rPr lang="en-US" sz="1100" i="1">
              <a:solidFill>
                <a:srgbClr val="FF0000"/>
              </a:solidFill>
            </a:rPr>
            <a:t>*</a:t>
          </a:r>
          <a:r>
            <a:rPr lang="en-US" sz="1100" i="1" baseline="0">
              <a:solidFill>
                <a:srgbClr val="FF0000"/>
              </a:solidFill>
            </a:rPr>
            <a:t> Call 1-888-221-7070 for "Request Form" submittal information</a:t>
          </a:r>
          <a:endParaRPr lang="en-US" sz="1100" i="1">
            <a:solidFill>
              <a:srgbClr val="FF0000"/>
            </a:solidFill>
          </a:endParaRPr>
        </a:p>
        <a:p>
          <a:endParaRPr lang="en-US" sz="800"/>
        </a:p>
        <a:p>
          <a:r>
            <a:rPr lang="en-US" sz="1100" b="1"/>
            <a:t>Arc Flash Request</a:t>
          </a:r>
        </a:p>
        <a:p>
          <a:r>
            <a:rPr lang="en-US" sz="1100"/>
            <a:t>Upon receipt of completed "Request Form" customer is provided:</a:t>
          </a:r>
        </a:p>
        <a:p>
          <a:r>
            <a:rPr lang="en-US" sz="1100"/>
            <a:t>·         System Impedance on primary side of distribution transformers</a:t>
          </a:r>
        </a:p>
        <a:p>
          <a:r>
            <a:rPr lang="en-US" sz="1100"/>
            <a:t>·         Average transformer impedances</a:t>
          </a:r>
        </a:p>
        <a:p>
          <a:r>
            <a:rPr lang="en-US" sz="1100"/>
            <a:t>·         Transformer fusing information</a:t>
          </a:r>
        </a:p>
        <a:p>
          <a:endParaRPr lang="en-US" sz="700"/>
        </a:p>
        <a:p>
          <a:r>
            <a:rPr lang="en-US" sz="1100" b="1"/>
            <a:t>Secondary Fault Current Request</a:t>
          </a:r>
        </a:p>
        <a:p>
          <a:r>
            <a:rPr lang="en-US" sz="1100"/>
            <a:t>Upon receipt of completed "Request Form" customer is provided:</a:t>
          </a:r>
        </a:p>
        <a:p>
          <a:r>
            <a:rPr lang="en-US" sz="1100"/>
            <a:t>·        Transformer size</a:t>
          </a:r>
          <a:endParaRPr lang="en-US" sz="1100" b="0"/>
        </a:p>
        <a:p>
          <a:r>
            <a:rPr lang="en-US" sz="1100"/>
            <a:t>·        Fault Current Infinite Bus table</a:t>
          </a:r>
        </a:p>
        <a:p>
          <a:endParaRPr lang="en-US" sz="700"/>
        </a:p>
        <a:p>
          <a:r>
            <a:rPr lang="en-US" sz="1000" b="1"/>
            <a:t>Disclaimer</a:t>
          </a:r>
          <a:r>
            <a:rPr lang="en-US" sz="1000"/>
            <a:t> </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Rocky Mountain Power and Pacific Power recommend customers de-energize electrical conductors when contact or faults are possible. </a:t>
          </a:r>
          <a:r>
            <a:rPr lang="en-US" sz="1000" b="0">
              <a:solidFill>
                <a:sysClr val="windowText" lastClr="000000"/>
              </a:solidFill>
            </a:rPr>
            <a:t>In providing the information contained herein, the recipient acknowledges and understands that </a:t>
          </a:r>
          <a:r>
            <a:rPr lang="en-US" sz="1000" b="0" baseline="0">
              <a:solidFill>
                <a:sysClr val="windowText" lastClr="000000"/>
              </a:solidFill>
              <a:effectLst/>
              <a:latin typeface="+mn-lt"/>
              <a:ea typeface="+mn-ea"/>
              <a:cs typeface="+mn-cs"/>
            </a:rPr>
            <a:t>Rocky Mountain Power and Pacific</a:t>
          </a:r>
          <a:r>
            <a:rPr lang="en-US" sz="1000" b="0">
              <a:solidFill>
                <a:sysClr val="windowText" lastClr="000000"/>
              </a:solidFill>
              <a:effectLst/>
              <a:latin typeface="+mn-lt"/>
              <a:ea typeface="+mn-ea"/>
              <a:cs typeface="+mn-cs"/>
            </a:rPr>
            <a:t> Power</a:t>
          </a:r>
          <a:r>
            <a:rPr lang="en-US" sz="1000" b="0" baseline="0">
              <a:solidFill>
                <a:sysClr val="windowText" lastClr="000000"/>
              </a:solidFill>
              <a:effectLst/>
              <a:latin typeface="+mn-lt"/>
              <a:ea typeface="+mn-ea"/>
              <a:cs typeface="+mn-cs"/>
            </a:rPr>
            <a:t> </a:t>
          </a:r>
          <a:r>
            <a:rPr lang="en-US" sz="1000" b="0">
              <a:solidFill>
                <a:sysClr val="windowText" lastClr="000000"/>
              </a:solidFill>
            </a:rPr>
            <a:t>provides this information based on the information in its files and other information available to it at the time of the request. The data will change over time based on changes in load and other dynamic elements of </a:t>
          </a:r>
          <a:r>
            <a:rPr lang="en-US" sz="1000" b="0" baseline="0">
              <a:solidFill>
                <a:sysClr val="windowText" lastClr="000000"/>
              </a:solidFill>
              <a:effectLst/>
              <a:latin typeface="+mn-lt"/>
              <a:ea typeface="+mn-ea"/>
              <a:cs typeface="+mn-cs"/>
            </a:rPr>
            <a:t>Rocky Mountain Power and Pacific</a:t>
          </a:r>
          <a:r>
            <a:rPr lang="en-US" sz="1000" b="0">
              <a:solidFill>
                <a:sysClr val="windowText" lastClr="000000"/>
              </a:solidFill>
              <a:effectLst/>
              <a:latin typeface="+mn-lt"/>
              <a:ea typeface="+mn-ea"/>
              <a:cs typeface="+mn-cs"/>
            </a:rPr>
            <a:t> Power's </a:t>
          </a:r>
          <a:r>
            <a:rPr lang="en-US" sz="1000" b="0">
              <a:solidFill>
                <a:sysClr val="windowText" lastClr="000000"/>
              </a:solidFill>
            </a:rPr>
            <a:t>electrical system. </a:t>
          </a:r>
          <a:r>
            <a:rPr lang="en-US" sz="1000" b="0" baseline="0">
              <a:solidFill>
                <a:sysClr val="windowText" lastClr="000000"/>
              </a:solidFill>
              <a:effectLst/>
              <a:latin typeface="+mn-lt"/>
              <a:ea typeface="+mn-ea"/>
              <a:cs typeface="+mn-cs"/>
            </a:rPr>
            <a:t>Rocky Mountain Power and Pacific</a:t>
          </a:r>
          <a:r>
            <a:rPr lang="en-US" sz="1000" b="0">
              <a:solidFill>
                <a:sysClr val="windowText" lastClr="000000"/>
              </a:solidFill>
              <a:effectLst/>
              <a:latin typeface="+mn-lt"/>
              <a:ea typeface="+mn-ea"/>
              <a:cs typeface="+mn-cs"/>
            </a:rPr>
            <a:t> Power</a:t>
          </a:r>
          <a:r>
            <a:rPr lang="en-US" sz="1000" b="0">
              <a:solidFill>
                <a:sysClr val="windowText" lastClr="000000"/>
              </a:solidFill>
            </a:rPr>
            <a:t> has not independently verified the accuracy of this information for the purposes for which it may be used by the recipient. Furthermore, recipient understands and acknowledges that </a:t>
          </a:r>
          <a:r>
            <a:rPr lang="en-US" sz="1000" b="0" baseline="0">
              <a:solidFill>
                <a:sysClr val="windowText" lastClr="000000"/>
              </a:solidFill>
              <a:effectLst/>
              <a:latin typeface="+mn-lt"/>
              <a:ea typeface="+mn-ea"/>
              <a:cs typeface="+mn-cs"/>
            </a:rPr>
            <a:t>Rocky Mountain Power and Pacific</a:t>
          </a:r>
          <a:r>
            <a:rPr lang="en-US" sz="1000" b="0">
              <a:solidFill>
                <a:sysClr val="windowText" lastClr="000000"/>
              </a:solidFill>
              <a:effectLst/>
              <a:latin typeface="+mn-lt"/>
              <a:ea typeface="+mn-ea"/>
              <a:cs typeface="+mn-cs"/>
            </a:rPr>
            <a:t> Power</a:t>
          </a:r>
          <a:r>
            <a:rPr lang="en-US" sz="1000" b="0">
              <a:solidFill>
                <a:sysClr val="windowText" lastClr="000000"/>
              </a:solidFill>
            </a:rPr>
            <a:t> has no responsibility, liability, obligation or duty for the recipient’s electrical system and on the customer side of the electrical meter.</a:t>
          </a:r>
          <a:endParaRPr lang="en-US" sz="800" b="0">
            <a:solidFill>
              <a:sysClr val="windowText" lastClr="000000"/>
            </a:solidFill>
          </a:endParaRPr>
        </a:p>
      </xdr:txBody>
    </xdr:sp>
    <xdr:clientData/>
  </xdr:twoCellAnchor>
  <xdr:twoCellAnchor editAs="oneCell">
    <xdr:from>
      <xdr:col>1</xdr:col>
      <xdr:colOff>95250</xdr:colOff>
      <xdr:row>0</xdr:row>
      <xdr:rowOff>85725</xdr:rowOff>
    </xdr:from>
    <xdr:to>
      <xdr:col>1</xdr:col>
      <xdr:colOff>5295900</xdr:colOff>
      <xdr:row>2</xdr:row>
      <xdr:rowOff>178804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85725"/>
          <a:ext cx="5200650" cy="474079"/>
        </a:xfrm>
        <a:prstGeom prst="rect">
          <a:avLst/>
        </a:prstGeom>
      </xdr:spPr>
    </xdr:pic>
    <xdr:clientData/>
  </xdr:twoCellAnchor>
  <xdr:twoCellAnchor>
    <xdr:from>
      <xdr:col>1</xdr:col>
      <xdr:colOff>0</xdr:colOff>
      <xdr:row>3</xdr:row>
      <xdr:rowOff>9525</xdr:rowOff>
    </xdr:from>
    <xdr:to>
      <xdr:col>2</xdr:col>
      <xdr:colOff>0</xdr:colOff>
      <xdr:row>8</xdr:row>
      <xdr:rowOff>19050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71475" y="581025"/>
          <a:ext cx="6562725" cy="962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dk1"/>
              </a:solidFill>
              <a:effectLst/>
              <a:latin typeface="+mn-lt"/>
              <a:ea typeface="+mn-ea"/>
              <a:cs typeface="+mn-cs"/>
            </a:rPr>
            <a:t>Commercial and Industrial Arc Flash and Secondary Fault Current Information Requests</a:t>
          </a:r>
          <a:endParaRPr lang="en-US" sz="1200">
            <a:effectLst/>
          </a:endParaRPr>
        </a:p>
        <a:p>
          <a:endParaRPr lang="en-US" sz="7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Each year Rocky Mountain Power and Pacific</a:t>
          </a:r>
          <a:r>
            <a:rPr lang="en-US" sz="1100">
              <a:solidFill>
                <a:schemeClr val="dk1"/>
              </a:solidFill>
              <a:effectLst/>
              <a:latin typeface="+mn-lt"/>
              <a:ea typeface="+mn-ea"/>
              <a:cs typeface="+mn-cs"/>
            </a:rPr>
            <a:t> Power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provide arc flash and secondary fault current information to electrical consultants and electricians. To ensure consistency </a:t>
          </a:r>
          <a:r>
            <a:rPr lang="en-US" sz="1100" baseline="0">
              <a:solidFill>
                <a:schemeClr val="dk1"/>
              </a:solidFill>
              <a:effectLst/>
              <a:latin typeface="+mn-lt"/>
              <a:ea typeface="+mn-ea"/>
              <a:cs typeface="+mn-cs"/>
            </a:rPr>
            <a:t>Rocky Mountain Power and Pacific</a:t>
          </a:r>
          <a:r>
            <a:rPr lang="en-US" sz="1100">
              <a:solidFill>
                <a:schemeClr val="dk1"/>
              </a:solidFill>
              <a:effectLst/>
              <a:latin typeface="+mn-lt"/>
              <a:ea typeface="+mn-ea"/>
              <a:cs typeface="+mn-cs"/>
            </a:rPr>
            <a:t> Power</a:t>
          </a:r>
          <a:r>
            <a:rPr lang="en-US" sz="1100" baseline="0">
              <a:solidFill>
                <a:schemeClr val="dk1"/>
              </a:solidFill>
              <a:effectLst/>
              <a:latin typeface="+mn-lt"/>
              <a:ea typeface="+mn-ea"/>
              <a:cs typeface="+mn-cs"/>
            </a:rPr>
            <a:t> utilize </a:t>
          </a:r>
          <a:r>
            <a:rPr lang="en-US" sz="1100">
              <a:solidFill>
                <a:schemeClr val="dk1"/>
              </a:solidFill>
              <a:effectLst/>
              <a:latin typeface="+mn-lt"/>
              <a:ea typeface="+mn-ea"/>
              <a:cs typeface="+mn-cs"/>
            </a:rPr>
            <a:t>an Arc Flash/Secondary Fault Current "Request Form".</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180975</xdr:colOff>
      <xdr:row>24</xdr:row>
      <xdr:rowOff>38100</xdr:rowOff>
    </xdr:from>
    <xdr:to>
      <xdr:col>6</xdr:col>
      <xdr:colOff>241487</xdr:colOff>
      <xdr:row>32</xdr:row>
      <xdr:rowOff>167461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3352800" y="7277100"/>
          <a:ext cx="2809875" cy="1653361"/>
        </a:xfrm>
        <a:prstGeom prst="rect">
          <a:avLst/>
        </a:prstGeom>
      </xdr:spPr>
    </xdr:pic>
    <xdr:clientData/>
  </xdr:twoCellAnchor>
  <xdr:twoCellAnchor editAs="oneCell">
    <xdr:from>
      <xdr:col>1</xdr:col>
      <xdr:colOff>85725</xdr:colOff>
      <xdr:row>24</xdr:row>
      <xdr:rowOff>38100</xdr:rowOff>
    </xdr:from>
    <xdr:to>
      <xdr:col>3</xdr:col>
      <xdr:colOff>133350</xdr:colOff>
      <xdr:row>33</xdr:row>
      <xdr:rowOff>171721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581025" y="7324725"/>
          <a:ext cx="2219325" cy="1848121"/>
        </a:xfrm>
        <a:prstGeom prst="rect">
          <a:avLst/>
        </a:prstGeom>
      </xdr:spPr>
    </xdr:pic>
    <xdr:clientData/>
  </xdr:twoCellAnchor>
  <xdr:twoCellAnchor editAs="oneCell">
    <xdr:from>
      <xdr:col>3</xdr:col>
      <xdr:colOff>314325</xdr:colOff>
      <xdr:row>17</xdr:row>
      <xdr:rowOff>85725</xdr:rowOff>
    </xdr:from>
    <xdr:to>
      <xdr:col>5</xdr:col>
      <xdr:colOff>2114747</xdr:colOff>
      <xdr:row>17</xdr:row>
      <xdr:rowOff>1761916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a:stretch>
          <a:fillRect/>
        </a:stretch>
      </xdr:blipFill>
      <xdr:spPr>
        <a:xfrm>
          <a:off x="2657475" y="4581525"/>
          <a:ext cx="2914286" cy="1676191"/>
        </a:xfrm>
        <a:prstGeom prst="rect">
          <a:avLst/>
        </a:prstGeom>
      </xdr:spPr>
    </xdr:pic>
    <xdr:clientData/>
  </xdr:twoCellAnchor>
  <xdr:oneCellAnchor>
    <xdr:from>
      <xdr:col>8</xdr:col>
      <xdr:colOff>333375</xdr:colOff>
      <xdr:row>5</xdr:row>
      <xdr:rowOff>152400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7820025" y="209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190500</xdr:colOff>
      <xdr:row>0</xdr:row>
      <xdr:rowOff>38100</xdr:rowOff>
    </xdr:from>
    <xdr:to>
      <xdr:col>5</xdr:col>
      <xdr:colOff>2105586</xdr:colOff>
      <xdr:row>0</xdr:row>
      <xdr:rowOff>512179</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00" y="38100"/>
          <a:ext cx="5200650" cy="474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57151</xdr:colOff>
      <xdr:row>30</xdr:row>
      <xdr:rowOff>19051</xdr:rowOff>
    </xdr:from>
    <xdr:to>
      <xdr:col>4</xdr:col>
      <xdr:colOff>638897</xdr:colOff>
      <xdr:row>35</xdr:row>
      <xdr:rowOff>104775</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209551" y="6353176"/>
          <a:ext cx="2410546" cy="3047999"/>
        </a:xfrm>
        <a:prstGeom prst="rect">
          <a:avLst/>
        </a:prstGeom>
      </xdr:spPr>
    </xdr:pic>
    <xdr:clientData/>
  </xdr:twoCellAnchor>
  <xdr:twoCellAnchor editAs="oneCell">
    <xdr:from>
      <xdr:col>1</xdr:col>
      <xdr:colOff>0</xdr:colOff>
      <xdr:row>11</xdr:row>
      <xdr:rowOff>19050</xdr:rowOff>
    </xdr:from>
    <xdr:to>
      <xdr:col>5</xdr:col>
      <xdr:colOff>104451</xdr:colOff>
      <xdr:row>28</xdr:row>
      <xdr:rowOff>85298</xdr:rowOff>
    </xdr:to>
    <xdr:pic>
      <xdr:nvPicPr>
        <xdr:cNvPr id="15" name="Picture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152400" y="2619375"/>
          <a:ext cx="2590476" cy="3419048"/>
        </a:xfrm>
        <a:prstGeom prst="rect">
          <a:avLst/>
        </a:prstGeom>
      </xdr:spPr>
    </xdr:pic>
    <xdr:clientData/>
  </xdr:twoCellAnchor>
  <xdr:twoCellAnchor editAs="oneCell">
    <xdr:from>
      <xdr:col>1</xdr:col>
      <xdr:colOff>171450</xdr:colOff>
      <xdr:row>0</xdr:row>
      <xdr:rowOff>104775</xdr:rowOff>
    </xdr:from>
    <xdr:to>
      <xdr:col>8</xdr:col>
      <xdr:colOff>352425</xdr:colOff>
      <xdr:row>0</xdr:row>
      <xdr:rowOff>578854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104775"/>
          <a:ext cx="5200650" cy="4740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9</xdr:row>
      <xdr:rowOff>161925</xdr:rowOff>
    </xdr:from>
    <xdr:to>
      <xdr:col>9</xdr:col>
      <xdr:colOff>437527</xdr:colOff>
      <xdr:row>29</xdr:row>
      <xdr:rowOff>37639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19100" y="1876425"/>
          <a:ext cx="4980952" cy="3685714"/>
        </a:xfrm>
        <a:prstGeom prst="rect">
          <a:avLst/>
        </a:prstGeom>
      </xdr:spPr>
    </xdr:pic>
    <xdr:clientData/>
  </xdr:twoCellAnchor>
  <xdr:twoCellAnchor editAs="oneCell">
    <xdr:from>
      <xdr:col>1</xdr:col>
      <xdr:colOff>215899</xdr:colOff>
      <xdr:row>0</xdr:row>
      <xdr:rowOff>0</xdr:rowOff>
    </xdr:from>
    <xdr:to>
      <xdr:col>9</xdr:col>
      <xdr:colOff>85724</xdr:colOff>
      <xdr:row>9</xdr:row>
      <xdr:rowOff>133350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301624" y="0"/>
          <a:ext cx="4746625" cy="184785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Rocky Mountain Power and Pacific Power recommend customers de-energize electrical conductors when contact or faults are possible.  These tables list common transformer fuses. The purpose of these fuses is to provide a means to de-energize transformers, prevent transformer damage, and isolate damaged transformers from electrical source. These fuses do not provide protection from arc flash or electrical contact. </a:t>
          </a:r>
        </a:p>
        <a:p>
          <a:r>
            <a:rPr lang="en-US" sz="1400">
              <a:solidFill>
                <a:schemeClr val="dk1"/>
              </a:solidFill>
              <a:effectLst/>
              <a:latin typeface="+mn-lt"/>
              <a:ea typeface="+mn-ea"/>
              <a:cs typeface="+mn-cs"/>
            </a:rPr>
            <a:t> </a:t>
          </a:r>
        </a:p>
        <a:p>
          <a:endParaRPr lang="en-US" sz="1400"/>
        </a:p>
      </xdr:txBody>
    </xdr:sp>
    <xdr:clientData/>
  </xdr:twoCellAnchor>
  <xdr:twoCellAnchor editAs="oneCell">
    <xdr:from>
      <xdr:col>1</xdr:col>
      <xdr:colOff>333375</xdr:colOff>
      <xdr:row>29</xdr:row>
      <xdr:rowOff>152400</xdr:rowOff>
    </xdr:from>
    <xdr:to>
      <xdr:col>7</xdr:col>
      <xdr:colOff>94823</xdr:colOff>
      <xdr:row>46</xdr:row>
      <xdr:rowOff>37709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419100" y="5676900"/>
          <a:ext cx="3419048" cy="3123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216467</xdr:colOff>
      <xdr:row>8</xdr:row>
      <xdr:rowOff>43887</xdr:rowOff>
    </xdr:from>
    <xdr:to>
      <xdr:col>19</xdr:col>
      <xdr:colOff>403225</xdr:colOff>
      <xdr:row>10</xdr:row>
      <xdr:rowOff>142875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4042342" y="1567887"/>
          <a:ext cx="6822508" cy="479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Line-to-Grd or</a:t>
          </a:r>
          <a:r>
            <a:rPr lang="en-US" sz="2000" b="1" baseline="0"/>
            <a:t> </a:t>
          </a:r>
          <a:r>
            <a:rPr lang="en-US" sz="2000" b="1"/>
            <a:t>Grd</a:t>
          </a:r>
          <a:r>
            <a:rPr lang="en-US" sz="2000" b="1" baseline="0"/>
            <a:t>Wye-GrdWye Transformer Connections</a:t>
          </a:r>
          <a:endParaRPr lang="en-US" sz="2000" b="1"/>
        </a:p>
      </xdr:txBody>
    </xdr:sp>
    <xdr:clientData/>
  </xdr:twoCellAnchor>
  <xdr:twoCellAnchor editAs="oneCell">
    <xdr:from>
      <xdr:col>1</xdr:col>
      <xdr:colOff>190500</xdr:colOff>
      <xdr:row>0</xdr:row>
      <xdr:rowOff>0</xdr:rowOff>
    </xdr:from>
    <xdr:to>
      <xdr:col>25</xdr:col>
      <xdr:colOff>190500</xdr:colOff>
      <xdr:row>7</xdr:row>
      <xdr:rowOff>142875</xdr:rowOff>
    </xdr:to>
    <xdr:sp macro="" textlink="">
      <xdr:nvSpPr>
        <xdr:cNvPr id="18" name="TextBox 17">
          <a:extLst>
            <a:ext uri="{FF2B5EF4-FFF2-40B4-BE49-F238E27FC236}">
              <a16:creationId xmlns:a16="http://schemas.microsoft.com/office/drawing/2014/main" id="{00000000-0008-0000-0600-000012000000}"/>
            </a:ext>
          </a:extLst>
        </xdr:cNvPr>
        <xdr:cNvSpPr txBox="1"/>
      </xdr:nvSpPr>
      <xdr:spPr>
        <a:xfrm>
          <a:off x="396875" y="0"/>
          <a:ext cx="13874750" cy="147637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chemeClr val="dk1"/>
              </a:solidFill>
              <a:effectLst/>
              <a:latin typeface="+mn-lt"/>
              <a:ea typeface="+mn-ea"/>
              <a:cs typeface="+mn-cs"/>
            </a:rPr>
            <a:t>Rocky Mountain Power and Pacific Power recommend customers de-energize electrical conductors when contact or faults are possible.  These tables list common transformer fuses. The purpose of these fuses is to provide a means to de-energize transformers, prevent transformer damage, and isolate damaged transformers from electrical source. These fuses do not provide protection from arc flash or electrical contact. </a:t>
          </a:r>
        </a:p>
        <a:p>
          <a:endParaRPr lang="en-US" sz="2000"/>
        </a:p>
      </xdr:txBody>
    </xdr:sp>
    <xdr:clientData/>
  </xdr:twoCellAnchor>
  <xdr:twoCellAnchor editAs="oneCell">
    <xdr:from>
      <xdr:col>14</xdr:col>
      <xdr:colOff>438150</xdr:colOff>
      <xdr:row>10</xdr:row>
      <xdr:rowOff>123825</xdr:rowOff>
    </xdr:from>
    <xdr:to>
      <xdr:col>24</xdr:col>
      <xdr:colOff>228600</xdr:colOff>
      <xdr:row>33</xdr:row>
      <xdr:rowOff>71361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953375" y="2028825"/>
          <a:ext cx="5886450" cy="4329036"/>
        </a:xfrm>
        <a:prstGeom prst="rect">
          <a:avLst/>
        </a:prstGeom>
      </xdr:spPr>
    </xdr:pic>
    <xdr:clientData/>
  </xdr:twoCellAnchor>
  <xdr:twoCellAnchor editAs="oneCell">
    <xdr:from>
      <xdr:col>1</xdr:col>
      <xdr:colOff>180974</xdr:colOff>
      <xdr:row>10</xdr:row>
      <xdr:rowOff>142875</xdr:rowOff>
    </xdr:from>
    <xdr:to>
      <xdr:col>11</xdr:col>
      <xdr:colOff>600075</xdr:colOff>
      <xdr:row>28</xdr:row>
      <xdr:rowOff>38100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380999" y="2047875"/>
          <a:ext cx="5905501" cy="3324225"/>
        </a:xfrm>
        <a:prstGeom prst="rect">
          <a:avLst/>
        </a:prstGeom>
      </xdr:spPr>
    </xdr:pic>
    <xdr:clientData/>
  </xdr:twoCellAnchor>
  <xdr:twoCellAnchor editAs="oneCell">
    <xdr:from>
      <xdr:col>14</xdr:col>
      <xdr:colOff>419100</xdr:colOff>
      <xdr:row>33</xdr:row>
      <xdr:rowOff>200024</xdr:rowOff>
    </xdr:from>
    <xdr:to>
      <xdr:col>22</xdr:col>
      <xdr:colOff>561975</xdr:colOff>
      <xdr:row>55</xdr:row>
      <xdr:rowOff>114299</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a:stretch>
          <a:fillRect/>
        </a:stretch>
      </xdr:blipFill>
      <xdr:spPr>
        <a:xfrm>
          <a:off x="7934325" y="6486524"/>
          <a:ext cx="5019675" cy="414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acificpower.net/working-with-us/business-customers/arc-flash-fault-current.html" TargetMode="External"/><Relationship Id="rId1" Type="http://schemas.openxmlformats.org/officeDocument/2006/relationships/hyperlink" Target="https://www.rockymountainpower.net/working-with-us/business-customers/arc-flash-fault-current.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cooperindustries.com/content/dam/public/powersystems/resources/library/240_Fusing/24048.pdf" TargetMode="External"/><Relationship Id="rId2" Type="http://schemas.openxmlformats.org/officeDocument/2006/relationships/hyperlink" Target="http://www.cooperindustries.com/content/dam/public/powersystems/resources/library/240_Fusing/24047.PDF" TargetMode="External"/><Relationship Id="rId1" Type="http://schemas.openxmlformats.org/officeDocument/2006/relationships/hyperlink" Target="http://www.cooperindustries.com/content/dam/public/powersystems/resources/library/240_Fusing/24046.pdf"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C4:C52"/>
  <sheetViews>
    <sheetView showGridLines="0" zoomScaleNormal="100" workbookViewId="0">
      <selection activeCell="P18" sqref="P17:P18"/>
    </sheetView>
  </sheetViews>
  <sheetFormatPr defaultRowHeight="15" x14ac:dyDescent="0.25"/>
  <sheetData>
    <row r="4" spans="3:3" ht="31.5" x14ac:dyDescent="0.5">
      <c r="C4" s="19" t="s">
        <v>87</v>
      </c>
    </row>
    <row r="15" spans="3:3" ht="31.5" x14ac:dyDescent="0.5">
      <c r="C15" s="19" t="s">
        <v>85</v>
      </c>
    </row>
    <row r="26" spans="3:3" ht="31.5" x14ac:dyDescent="0.5">
      <c r="C26" s="19" t="s">
        <v>86</v>
      </c>
    </row>
    <row r="51" ht="7.5" customHeight="1" x14ac:dyDescent="0.25"/>
    <row r="52" ht="1.5" customHeight="1" x14ac:dyDescent="0.25"/>
  </sheetData>
  <sheetProtection selectLockedCells="1" selectUnlockedCells="1"/>
  <pageMargins left="0.7" right="0.7" top="0.5" bottom="0" header="0.3" footer="0.3"/>
  <pageSetup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AA87"/>
  <sheetViews>
    <sheetView showGridLines="0" topLeftCell="Q36" zoomScaleNormal="100" workbookViewId="0">
      <selection activeCell="L4" sqref="L4"/>
    </sheetView>
  </sheetViews>
  <sheetFormatPr defaultRowHeight="15" x14ac:dyDescent="0.25"/>
  <cols>
    <col min="11" max="11" width="9.140625" customWidth="1"/>
    <col min="12" max="12" width="12.85546875" customWidth="1"/>
    <col min="21" max="21" width="13.85546875" customWidth="1"/>
  </cols>
  <sheetData>
    <row r="3" spans="2:10" ht="21" x14ac:dyDescent="0.35">
      <c r="B3" s="184" t="s">
        <v>172</v>
      </c>
      <c r="J3" s="185"/>
    </row>
    <row r="5" spans="2:10" x14ac:dyDescent="0.25">
      <c r="B5" s="66" t="s">
        <v>173</v>
      </c>
    </row>
    <row r="7" spans="2:10" x14ac:dyDescent="0.25">
      <c r="B7" s="297" t="s">
        <v>182</v>
      </c>
      <c r="C7" s="293" t="s">
        <v>174</v>
      </c>
      <c r="D7" s="294"/>
      <c r="E7" s="294"/>
      <c r="F7" s="294"/>
      <c r="G7" s="294"/>
      <c r="H7" s="294"/>
      <c r="I7" s="295"/>
    </row>
    <row r="8" spans="2:10" ht="15" customHeight="1" x14ac:dyDescent="0.25">
      <c r="B8" s="298"/>
      <c r="C8" s="87" t="s">
        <v>196</v>
      </c>
      <c r="D8" s="2">
        <v>2.4</v>
      </c>
      <c r="E8" s="2">
        <v>4.16</v>
      </c>
      <c r="F8" s="2" t="s">
        <v>175</v>
      </c>
      <c r="G8" s="2">
        <v>12</v>
      </c>
      <c r="H8" s="2">
        <v>14.4</v>
      </c>
      <c r="I8" s="2">
        <v>19.899999999999999</v>
      </c>
    </row>
    <row r="9" spans="2:10" ht="62.25" customHeight="1" x14ac:dyDescent="0.25">
      <c r="B9" s="299"/>
      <c r="C9" s="87" t="s">
        <v>197</v>
      </c>
      <c r="D9" s="186" t="s">
        <v>176</v>
      </c>
      <c r="E9" s="186" t="s">
        <v>177</v>
      </c>
      <c r="F9" s="186" t="s">
        <v>178</v>
      </c>
      <c r="G9" s="186" t="s">
        <v>179</v>
      </c>
      <c r="H9" s="186" t="s">
        <v>180</v>
      </c>
      <c r="I9" s="186" t="s">
        <v>181</v>
      </c>
    </row>
    <row r="10" spans="2:10" x14ac:dyDescent="0.25">
      <c r="B10" s="188">
        <v>10</v>
      </c>
      <c r="D10" s="180" t="s">
        <v>183</v>
      </c>
      <c r="E10" s="181" t="s">
        <v>191</v>
      </c>
      <c r="F10" s="181" t="s">
        <v>193</v>
      </c>
      <c r="G10" s="181" t="s">
        <v>195</v>
      </c>
      <c r="H10" s="181" t="s">
        <v>195</v>
      </c>
      <c r="I10" s="182" t="s">
        <v>195</v>
      </c>
    </row>
    <row r="11" spans="2:10" x14ac:dyDescent="0.25">
      <c r="B11" s="189">
        <v>15</v>
      </c>
      <c r="D11" s="187" t="s">
        <v>184</v>
      </c>
      <c r="E11" s="195" t="s">
        <v>183</v>
      </c>
      <c r="F11" s="195" t="s">
        <v>191</v>
      </c>
      <c r="G11" s="195" t="s">
        <v>193</v>
      </c>
      <c r="H11" s="195" t="s">
        <v>193</v>
      </c>
      <c r="I11" s="196" t="s">
        <v>195</v>
      </c>
    </row>
    <row r="12" spans="2:10" x14ac:dyDescent="0.25">
      <c r="B12" s="189">
        <v>25</v>
      </c>
      <c r="D12" s="187" t="s">
        <v>185</v>
      </c>
      <c r="E12" s="195" t="s">
        <v>184</v>
      </c>
      <c r="F12" s="195" t="s">
        <v>183</v>
      </c>
      <c r="G12" s="195" t="s">
        <v>191</v>
      </c>
      <c r="H12" s="195" t="s">
        <v>191</v>
      </c>
      <c r="I12" s="196" t="s">
        <v>193</v>
      </c>
    </row>
    <row r="13" spans="2:10" x14ac:dyDescent="0.25">
      <c r="B13" s="189">
        <v>37.5</v>
      </c>
      <c r="D13" s="187" t="s">
        <v>186</v>
      </c>
      <c r="E13" s="195" t="s">
        <v>192</v>
      </c>
      <c r="F13" s="195" t="s">
        <v>184</v>
      </c>
      <c r="G13" s="195" t="s">
        <v>183</v>
      </c>
      <c r="H13" s="195" t="s">
        <v>183</v>
      </c>
      <c r="I13" s="196" t="s">
        <v>191</v>
      </c>
    </row>
    <row r="14" spans="2:10" x14ac:dyDescent="0.25">
      <c r="B14" s="189">
        <v>50</v>
      </c>
      <c r="D14" s="187" t="s">
        <v>187</v>
      </c>
      <c r="E14" s="195" t="s">
        <v>185</v>
      </c>
      <c r="F14" s="195" t="s">
        <v>194</v>
      </c>
      <c r="G14" s="195" t="s">
        <v>183</v>
      </c>
      <c r="H14" s="195" t="s">
        <v>183</v>
      </c>
      <c r="I14" s="196" t="s">
        <v>183</v>
      </c>
    </row>
    <row r="15" spans="2:10" x14ac:dyDescent="0.25">
      <c r="B15" s="189">
        <v>75</v>
      </c>
      <c r="D15" s="187" t="s">
        <v>188</v>
      </c>
      <c r="E15" s="195" t="s">
        <v>187</v>
      </c>
      <c r="F15" s="195" t="s">
        <v>185</v>
      </c>
      <c r="G15" s="195" t="s">
        <v>184</v>
      </c>
      <c r="H15" s="195" t="s">
        <v>184</v>
      </c>
      <c r="I15" s="196" t="s">
        <v>183</v>
      </c>
    </row>
    <row r="16" spans="2:10" x14ac:dyDescent="0.25">
      <c r="B16" s="189">
        <v>100</v>
      </c>
      <c r="D16" s="187" t="s">
        <v>189</v>
      </c>
      <c r="E16" s="195" t="s">
        <v>188</v>
      </c>
      <c r="F16" s="195" t="s">
        <v>186</v>
      </c>
      <c r="G16" s="195" t="s">
        <v>192</v>
      </c>
      <c r="H16" s="195" t="s">
        <v>194</v>
      </c>
      <c r="I16" s="196" t="s">
        <v>184</v>
      </c>
    </row>
    <row r="17" spans="2:16" x14ac:dyDescent="0.25">
      <c r="B17" s="190">
        <v>167</v>
      </c>
      <c r="C17" s="191"/>
      <c r="D17" s="72" t="s">
        <v>190</v>
      </c>
      <c r="E17" s="73" t="s">
        <v>189</v>
      </c>
      <c r="F17" s="73" t="s">
        <v>187</v>
      </c>
      <c r="G17" s="73" t="s">
        <v>186</v>
      </c>
      <c r="H17" s="73" t="s">
        <v>185</v>
      </c>
      <c r="I17" s="197" t="s">
        <v>192</v>
      </c>
    </row>
    <row r="18" spans="2:16" x14ac:dyDescent="0.25">
      <c r="B18" t="s">
        <v>199</v>
      </c>
    </row>
    <row r="19" spans="2:16" ht="21" x14ac:dyDescent="0.35">
      <c r="L19" s="184" t="s">
        <v>172</v>
      </c>
    </row>
    <row r="21" spans="2:16" x14ac:dyDescent="0.25">
      <c r="L21" s="66" t="s">
        <v>198</v>
      </c>
    </row>
    <row r="23" spans="2:16" ht="30.75" customHeight="1" x14ac:dyDescent="0.25">
      <c r="L23" s="194" t="s">
        <v>182</v>
      </c>
      <c r="M23" s="292" t="s">
        <v>174</v>
      </c>
      <c r="N23" s="292"/>
      <c r="O23" s="292"/>
      <c r="P23" s="292"/>
    </row>
    <row r="24" spans="2:16" x14ac:dyDescent="0.25">
      <c r="L24" s="87" t="s">
        <v>197</v>
      </c>
      <c r="M24" s="2">
        <v>2.4</v>
      </c>
      <c r="N24" s="2">
        <v>4.16</v>
      </c>
      <c r="O24" s="2">
        <v>7.2</v>
      </c>
      <c r="P24" s="2">
        <v>12</v>
      </c>
    </row>
    <row r="25" spans="2:16" x14ac:dyDescent="0.25">
      <c r="L25" s="188" t="s">
        <v>200</v>
      </c>
      <c r="M25" s="187" t="s">
        <v>194</v>
      </c>
      <c r="N25" s="17" t="s">
        <v>183</v>
      </c>
      <c r="O25" s="195" t="s">
        <v>191</v>
      </c>
      <c r="P25" s="182" t="s">
        <v>193</v>
      </c>
    </row>
    <row r="26" spans="2:16" x14ac:dyDescent="0.25">
      <c r="L26" s="189" t="s">
        <v>201</v>
      </c>
      <c r="M26" s="187" t="s">
        <v>185</v>
      </c>
      <c r="N26" s="17" t="s">
        <v>184</v>
      </c>
      <c r="O26" s="195" t="s">
        <v>183</v>
      </c>
      <c r="P26" s="196" t="s">
        <v>191</v>
      </c>
    </row>
    <row r="27" spans="2:16" x14ac:dyDescent="0.25">
      <c r="L27" s="189" t="s">
        <v>202</v>
      </c>
      <c r="M27" s="187" t="s">
        <v>208</v>
      </c>
      <c r="N27" s="17" t="s">
        <v>185</v>
      </c>
      <c r="O27" s="195" t="s">
        <v>184</v>
      </c>
      <c r="P27" s="196" t="s">
        <v>183</v>
      </c>
    </row>
    <row r="28" spans="2:16" x14ac:dyDescent="0.25">
      <c r="L28" s="189" t="s">
        <v>203</v>
      </c>
      <c r="M28" s="187" t="s">
        <v>188</v>
      </c>
      <c r="N28" s="17" t="s">
        <v>186</v>
      </c>
      <c r="O28" s="195" t="s">
        <v>192</v>
      </c>
      <c r="P28" s="196" t="s">
        <v>184</v>
      </c>
    </row>
    <row r="29" spans="2:16" x14ac:dyDescent="0.25">
      <c r="L29" s="189" t="s">
        <v>204</v>
      </c>
      <c r="M29" s="187" t="s">
        <v>209</v>
      </c>
      <c r="N29" s="17" t="s">
        <v>187</v>
      </c>
      <c r="O29" s="195" t="s">
        <v>185</v>
      </c>
      <c r="P29" s="196" t="s">
        <v>194</v>
      </c>
    </row>
    <row r="30" spans="2:16" x14ac:dyDescent="0.25">
      <c r="L30" s="189" t="s">
        <v>205</v>
      </c>
      <c r="M30" s="187" t="s">
        <v>210</v>
      </c>
      <c r="N30" s="17" t="s">
        <v>188</v>
      </c>
      <c r="O30" s="195" t="s">
        <v>208</v>
      </c>
      <c r="P30" s="196" t="s">
        <v>185</v>
      </c>
    </row>
    <row r="31" spans="2:16" x14ac:dyDescent="0.25">
      <c r="L31" s="189" t="s">
        <v>206</v>
      </c>
      <c r="M31" s="187" t="s">
        <v>190</v>
      </c>
      <c r="N31" s="17" t="s">
        <v>189</v>
      </c>
      <c r="O31" s="195" t="s">
        <v>187</v>
      </c>
      <c r="P31" s="196" t="s">
        <v>186</v>
      </c>
    </row>
    <row r="32" spans="2:16" x14ac:dyDescent="0.25">
      <c r="L32" s="190" t="s">
        <v>207</v>
      </c>
      <c r="M32" s="72" t="s">
        <v>211</v>
      </c>
      <c r="N32" s="73" t="s">
        <v>190</v>
      </c>
      <c r="O32" s="73" t="s">
        <v>209</v>
      </c>
      <c r="P32" s="197" t="s">
        <v>187</v>
      </c>
    </row>
    <row r="33" spans="12:27" x14ac:dyDescent="0.25">
      <c r="L33" t="s">
        <v>199</v>
      </c>
    </row>
    <row r="35" spans="12:27" ht="21" x14ac:dyDescent="0.35">
      <c r="U35" s="184" t="s">
        <v>212</v>
      </c>
    </row>
    <row r="37" spans="12:27" x14ac:dyDescent="0.25">
      <c r="U37" s="66" t="s">
        <v>233</v>
      </c>
    </row>
    <row r="39" spans="12:27" x14ac:dyDescent="0.25">
      <c r="U39" s="198" t="s">
        <v>213</v>
      </c>
      <c r="V39" s="292" t="s">
        <v>174</v>
      </c>
      <c r="W39" s="292"/>
      <c r="X39" s="292"/>
      <c r="Y39" s="292"/>
      <c r="Z39" s="292"/>
      <c r="AA39" s="292"/>
    </row>
    <row r="40" spans="12:27" x14ac:dyDescent="0.25">
      <c r="U40" s="199" t="s">
        <v>214</v>
      </c>
      <c r="V40" s="2">
        <v>2.4</v>
      </c>
      <c r="W40" s="2">
        <v>7.2</v>
      </c>
      <c r="X40" s="2">
        <v>7.6</v>
      </c>
      <c r="Y40" s="2">
        <v>12</v>
      </c>
      <c r="Z40" s="2">
        <v>14.4</v>
      </c>
      <c r="AA40" s="2">
        <v>19.899999999999999</v>
      </c>
    </row>
    <row r="41" spans="12:27" x14ac:dyDescent="0.25">
      <c r="U41" s="189">
        <v>25</v>
      </c>
      <c r="V41" s="180" t="s">
        <v>215</v>
      </c>
      <c r="W41" s="181" t="s">
        <v>220</v>
      </c>
      <c r="X41" s="181" t="s">
        <v>220</v>
      </c>
      <c r="Y41" s="181" t="s">
        <v>223</v>
      </c>
      <c r="Z41" s="181" t="s">
        <v>223</v>
      </c>
      <c r="AA41" s="182" t="s">
        <v>225</v>
      </c>
    </row>
    <row r="42" spans="12:27" x14ac:dyDescent="0.25">
      <c r="U42" s="189">
        <v>37.5</v>
      </c>
      <c r="V42" s="187" t="s">
        <v>217</v>
      </c>
      <c r="W42" s="195" t="s">
        <v>221</v>
      </c>
      <c r="X42" s="195" t="s">
        <v>221</v>
      </c>
      <c r="Y42" s="195" t="s">
        <v>224</v>
      </c>
      <c r="Z42" s="195" t="s">
        <v>220</v>
      </c>
      <c r="AA42" s="196" t="s">
        <v>223</v>
      </c>
    </row>
    <row r="43" spans="12:27" x14ac:dyDescent="0.25">
      <c r="U43" s="189">
        <v>50</v>
      </c>
      <c r="V43" s="187" t="s">
        <v>216</v>
      </c>
      <c r="W43" s="195" t="s">
        <v>222</v>
      </c>
      <c r="X43" s="195" t="s">
        <v>222</v>
      </c>
      <c r="Y43" s="195" t="s">
        <v>221</v>
      </c>
      <c r="Z43" s="195" t="s">
        <v>224</v>
      </c>
      <c r="AA43" s="196" t="s">
        <v>223</v>
      </c>
    </row>
    <row r="44" spans="12:27" x14ac:dyDescent="0.25">
      <c r="U44" s="189">
        <v>75</v>
      </c>
      <c r="V44" s="187" t="s">
        <v>218</v>
      </c>
      <c r="W44" s="195" t="s">
        <v>215</v>
      </c>
      <c r="X44" s="195" t="s">
        <v>215</v>
      </c>
      <c r="Y44" s="195" t="s">
        <v>222</v>
      </c>
      <c r="Z44" s="195" t="s">
        <v>221</v>
      </c>
      <c r="AA44" s="196" t="s">
        <v>224</v>
      </c>
    </row>
    <row r="45" spans="12:27" x14ac:dyDescent="0.25">
      <c r="U45" s="189">
        <v>100</v>
      </c>
      <c r="V45" s="187" t="s">
        <v>218</v>
      </c>
      <c r="W45" s="195" t="s">
        <v>215</v>
      </c>
      <c r="X45" s="195" t="s">
        <v>215</v>
      </c>
      <c r="Y45" s="195" t="s">
        <v>222</v>
      </c>
      <c r="Z45" s="195" t="s">
        <v>222</v>
      </c>
      <c r="AA45" s="196" t="s">
        <v>221</v>
      </c>
    </row>
    <row r="46" spans="12:27" x14ac:dyDescent="0.25">
      <c r="U46" s="190">
        <v>167</v>
      </c>
      <c r="V46" s="72" t="s">
        <v>219</v>
      </c>
      <c r="W46" s="73" t="s">
        <v>216</v>
      </c>
      <c r="X46" s="73" t="s">
        <v>216</v>
      </c>
      <c r="Y46" s="73" t="s">
        <v>217</v>
      </c>
      <c r="Z46" s="73" t="s">
        <v>215</v>
      </c>
      <c r="AA46" s="197" t="s">
        <v>222</v>
      </c>
    </row>
    <row r="47" spans="12:27" x14ac:dyDescent="0.25">
      <c r="U47" s="183" t="s">
        <v>241</v>
      </c>
    </row>
    <row r="49" spans="16:27" x14ac:dyDescent="0.25">
      <c r="P49" s="183"/>
    </row>
    <row r="50" spans="16:27" ht="21" x14ac:dyDescent="0.35">
      <c r="U50" s="184" t="s">
        <v>212</v>
      </c>
    </row>
    <row r="52" spans="16:27" x14ac:dyDescent="0.25">
      <c r="U52" s="66" t="s">
        <v>231</v>
      </c>
    </row>
    <row r="54" spans="16:27" x14ac:dyDescent="0.25">
      <c r="U54" s="198" t="s">
        <v>213</v>
      </c>
      <c r="V54" s="292" t="s">
        <v>174</v>
      </c>
      <c r="W54" s="292"/>
      <c r="X54" s="292"/>
      <c r="Y54" s="292"/>
      <c r="Z54" s="292"/>
      <c r="AA54" s="292"/>
    </row>
    <row r="55" spans="16:27" x14ac:dyDescent="0.25">
      <c r="U55" s="199" t="s">
        <v>214</v>
      </c>
      <c r="V55" s="2">
        <v>4.16</v>
      </c>
      <c r="W55" s="2">
        <v>7.2</v>
      </c>
      <c r="X55" s="2">
        <v>12.47</v>
      </c>
      <c r="Y55" s="2">
        <v>20.8</v>
      </c>
      <c r="Z55" s="2">
        <v>24.9</v>
      </c>
      <c r="AA55" s="2">
        <v>34.5</v>
      </c>
    </row>
    <row r="56" spans="16:27" x14ac:dyDescent="0.25">
      <c r="U56" s="189">
        <v>75</v>
      </c>
      <c r="V56" s="180" t="s">
        <v>215</v>
      </c>
      <c r="W56" s="195" t="s">
        <v>221</v>
      </c>
      <c r="X56" s="181" t="s">
        <v>220</v>
      </c>
      <c r="Y56" s="181" t="s">
        <v>223</v>
      </c>
      <c r="Z56" s="181" t="s">
        <v>223</v>
      </c>
      <c r="AA56" s="182" t="s">
        <v>229</v>
      </c>
    </row>
    <row r="57" spans="16:27" x14ac:dyDescent="0.25">
      <c r="U57" s="189">
        <v>112.5</v>
      </c>
      <c r="V57" s="187" t="s">
        <v>216</v>
      </c>
      <c r="W57" s="195" t="s">
        <v>222</v>
      </c>
      <c r="X57" s="195" t="s">
        <v>221</v>
      </c>
      <c r="Y57" s="195" t="s">
        <v>224</v>
      </c>
      <c r="Z57" s="195" t="s">
        <v>220</v>
      </c>
      <c r="AA57" s="196" t="s">
        <v>223</v>
      </c>
    </row>
    <row r="58" spans="16:27" x14ac:dyDescent="0.25">
      <c r="U58" s="189">
        <v>150</v>
      </c>
      <c r="V58" s="187" t="s">
        <v>218</v>
      </c>
      <c r="W58" s="195" t="s">
        <v>215</v>
      </c>
      <c r="X58" s="195" t="s">
        <v>222</v>
      </c>
      <c r="Y58" s="195" t="s">
        <v>221</v>
      </c>
      <c r="Z58" s="195" t="s">
        <v>221</v>
      </c>
      <c r="AA58" s="196" t="s">
        <v>223</v>
      </c>
    </row>
    <row r="59" spans="16:27" x14ac:dyDescent="0.25">
      <c r="U59" s="189">
        <v>225</v>
      </c>
      <c r="V59" s="187" t="s">
        <v>218</v>
      </c>
      <c r="W59" s="195" t="s">
        <v>217</v>
      </c>
      <c r="X59" s="195" t="s">
        <v>215</v>
      </c>
      <c r="Y59" s="195" t="s">
        <v>222</v>
      </c>
      <c r="Z59" s="195" t="s">
        <v>221</v>
      </c>
      <c r="AA59" s="196" t="s">
        <v>224</v>
      </c>
    </row>
    <row r="60" spans="16:27" x14ac:dyDescent="0.25">
      <c r="U60" s="189">
        <v>300</v>
      </c>
      <c r="V60" s="187" t="s">
        <v>218</v>
      </c>
      <c r="W60" s="195" t="s">
        <v>216</v>
      </c>
      <c r="X60" s="195" t="s">
        <v>215</v>
      </c>
      <c r="Y60" s="195" t="s">
        <v>215</v>
      </c>
      <c r="Z60" s="195" t="s">
        <v>217</v>
      </c>
      <c r="AA60" s="196" t="s">
        <v>221</v>
      </c>
    </row>
    <row r="61" spans="16:27" x14ac:dyDescent="0.25">
      <c r="U61" s="189">
        <v>500</v>
      </c>
      <c r="V61" s="187"/>
      <c r="W61" s="195" t="s">
        <v>218</v>
      </c>
      <c r="X61" s="195" t="s">
        <v>216</v>
      </c>
      <c r="Y61" s="195" t="s">
        <v>217</v>
      </c>
      <c r="Z61" s="195" t="s">
        <v>217</v>
      </c>
      <c r="AA61" s="196" t="s">
        <v>222</v>
      </c>
    </row>
    <row r="62" spans="16:27" x14ac:dyDescent="0.25">
      <c r="U62" s="202">
        <v>750</v>
      </c>
      <c r="V62" s="193"/>
      <c r="W62" s="3"/>
      <c r="X62" s="195" t="s">
        <v>218</v>
      </c>
      <c r="Y62" s="195" t="s">
        <v>216</v>
      </c>
      <c r="Z62" s="195" t="s">
        <v>216</v>
      </c>
      <c r="AA62" s="196" t="s">
        <v>238</v>
      </c>
    </row>
    <row r="63" spans="16:27" x14ac:dyDescent="0.25">
      <c r="U63" s="203">
        <v>1000</v>
      </c>
      <c r="V63" s="193"/>
      <c r="W63" s="3"/>
      <c r="X63" s="195" t="s">
        <v>218</v>
      </c>
      <c r="Y63" s="195" t="s">
        <v>226</v>
      </c>
      <c r="Z63" s="195" t="s">
        <v>226</v>
      </c>
      <c r="AA63" s="196" t="s">
        <v>238</v>
      </c>
    </row>
    <row r="64" spans="16:27" x14ac:dyDescent="0.25">
      <c r="U64" s="203">
        <v>1500</v>
      </c>
      <c r="V64" s="193"/>
      <c r="W64" s="3"/>
      <c r="X64" s="200" t="s">
        <v>227</v>
      </c>
      <c r="Y64" s="195" t="s">
        <v>218</v>
      </c>
      <c r="Z64" s="195" t="s">
        <v>218</v>
      </c>
      <c r="AA64" s="196" t="s">
        <v>239</v>
      </c>
    </row>
    <row r="65" spans="21:27" x14ac:dyDescent="0.25">
      <c r="U65" s="203">
        <v>2000</v>
      </c>
      <c r="V65" s="193"/>
      <c r="W65" s="3"/>
      <c r="X65" s="200" t="s">
        <v>227</v>
      </c>
      <c r="Y65" s="200" t="s">
        <v>228</v>
      </c>
      <c r="Z65" s="195"/>
      <c r="AA65" s="196"/>
    </row>
    <row r="66" spans="21:27" x14ac:dyDescent="0.25">
      <c r="U66" s="204">
        <v>2500</v>
      </c>
      <c r="V66" s="191"/>
      <c r="W66" s="192"/>
      <c r="X66" s="201" t="s">
        <v>227</v>
      </c>
      <c r="Y66" s="201" t="s">
        <v>227</v>
      </c>
      <c r="Z66" s="73" t="s">
        <v>228</v>
      </c>
      <c r="AA66" s="197" t="s">
        <v>228</v>
      </c>
    </row>
    <row r="67" spans="21:27" ht="25.5" customHeight="1" x14ac:dyDescent="0.25">
      <c r="U67" s="296" t="s">
        <v>240</v>
      </c>
      <c r="V67" s="296"/>
      <c r="W67" s="296"/>
      <c r="X67" s="296"/>
      <c r="Y67" s="296"/>
      <c r="Z67" s="296"/>
      <c r="AA67" s="296"/>
    </row>
    <row r="70" spans="21:27" ht="21" x14ac:dyDescent="0.35">
      <c r="U70" s="184" t="s">
        <v>230</v>
      </c>
    </row>
    <row r="72" spans="21:27" x14ac:dyDescent="0.25">
      <c r="U72" s="66" t="s">
        <v>232</v>
      </c>
    </row>
    <row r="74" spans="21:27" x14ac:dyDescent="0.25">
      <c r="U74" s="198" t="s">
        <v>213</v>
      </c>
      <c r="V74" s="293" t="s">
        <v>174</v>
      </c>
      <c r="W74" s="294"/>
      <c r="X74" s="294"/>
      <c r="Y74" s="294"/>
      <c r="Z74" s="295"/>
      <c r="AA74" s="205"/>
    </row>
    <row r="75" spans="21:27" x14ac:dyDescent="0.25">
      <c r="U75" s="199" t="s">
        <v>214</v>
      </c>
      <c r="V75" s="2">
        <v>4.16</v>
      </c>
      <c r="W75" s="2">
        <v>12.47</v>
      </c>
      <c r="X75" s="2">
        <v>20.8</v>
      </c>
      <c r="Y75" s="2">
        <v>24.9</v>
      </c>
      <c r="Z75" s="2">
        <v>34.5</v>
      </c>
      <c r="AA75" s="195"/>
    </row>
    <row r="76" spans="21:27" x14ac:dyDescent="0.25">
      <c r="U76" s="189">
        <v>75</v>
      </c>
      <c r="V76" s="180"/>
      <c r="W76" s="195"/>
      <c r="X76" s="181"/>
      <c r="Y76" s="181"/>
      <c r="Z76" s="182"/>
      <c r="AA76" s="195"/>
    </row>
    <row r="77" spans="21:27" x14ac:dyDescent="0.25">
      <c r="U77" s="189">
        <v>112</v>
      </c>
      <c r="V77" s="187"/>
      <c r="W77" s="195"/>
      <c r="X77" s="195"/>
      <c r="Y77" s="195"/>
      <c r="Z77" s="196"/>
      <c r="AA77" s="195"/>
    </row>
    <row r="78" spans="21:27" x14ac:dyDescent="0.25">
      <c r="U78" s="189">
        <v>150</v>
      </c>
      <c r="V78" s="187"/>
      <c r="W78" s="195"/>
      <c r="X78" s="195"/>
      <c r="Y78" s="195"/>
      <c r="Z78" s="196"/>
      <c r="AA78" s="195"/>
    </row>
    <row r="79" spans="21:27" x14ac:dyDescent="0.25">
      <c r="U79" s="189">
        <v>225</v>
      </c>
      <c r="V79" s="187"/>
      <c r="W79" s="195"/>
      <c r="X79" s="195"/>
      <c r="Y79" s="195"/>
      <c r="Z79" s="196"/>
      <c r="AA79" s="195"/>
    </row>
    <row r="80" spans="21:27" x14ac:dyDescent="0.25">
      <c r="U80" s="189">
        <v>300</v>
      </c>
      <c r="V80" s="187" t="s">
        <v>190</v>
      </c>
      <c r="W80" s="195"/>
      <c r="X80" s="195"/>
      <c r="Y80" s="195"/>
      <c r="Z80" s="196"/>
      <c r="AA80" s="195"/>
    </row>
    <row r="81" spans="21:27" x14ac:dyDescent="0.25">
      <c r="U81" s="189">
        <v>500</v>
      </c>
      <c r="V81" s="187" t="s">
        <v>234</v>
      </c>
      <c r="W81" s="195"/>
      <c r="X81" s="195"/>
      <c r="Y81" s="195"/>
      <c r="Z81" s="196"/>
      <c r="AA81" s="195"/>
    </row>
    <row r="82" spans="21:27" x14ac:dyDescent="0.25">
      <c r="U82" s="202">
        <v>750</v>
      </c>
      <c r="V82" s="193"/>
      <c r="W82" s="195" t="s">
        <v>189</v>
      </c>
      <c r="X82" s="195" t="s">
        <v>188</v>
      </c>
      <c r="Y82" s="195" t="s">
        <v>188</v>
      </c>
      <c r="Z82" s="196" t="s">
        <v>208</v>
      </c>
      <c r="AA82" s="195"/>
    </row>
    <row r="83" spans="21:27" x14ac:dyDescent="0.25">
      <c r="U83" s="203">
        <v>1000</v>
      </c>
      <c r="V83" s="193"/>
      <c r="W83" s="195" t="s">
        <v>189</v>
      </c>
      <c r="X83" s="195" t="s">
        <v>189</v>
      </c>
      <c r="Y83" s="195" t="s">
        <v>189</v>
      </c>
      <c r="Z83" s="196" t="s">
        <v>188</v>
      </c>
      <c r="AA83" s="195"/>
    </row>
    <row r="84" spans="21:27" x14ac:dyDescent="0.25">
      <c r="U84" s="203">
        <v>1500</v>
      </c>
      <c r="V84" s="193"/>
      <c r="W84" s="195" t="s">
        <v>190</v>
      </c>
      <c r="X84" s="200" t="s">
        <v>189</v>
      </c>
      <c r="Y84" s="200" t="s">
        <v>189</v>
      </c>
      <c r="Z84" s="196" t="s">
        <v>188</v>
      </c>
      <c r="AA84" s="195"/>
    </row>
    <row r="85" spans="21:27" x14ac:dyDescent="0.25">
      <c r="U85" s="203">
        <v>2000</v>
      </c>
      <c r="V85" s="193"/>
      <c r="W85" s="200" t="s">
        <v>235</v>
      </c>
      <c r="X85" s="200" t="s">
        <v>190</v>
      </c>
      <c r="Y85" s="200" t="s">
        <v>190</v>
      </c>
      <c r="Z85" s="196" t="s">
        <v>189</v>
      </c>
      <c r="AA85" s="3"/>
    </row>
    <row r="86" spans="21:27" x14ac:dyDescent="0.25">
      <c r="U86" s="204">
        <v>2500</v>
      </c>
      <c r="V86" s="191"/>
      <c r="W86" s="73" t="s">
        <v>236</v>
      </c>
      <c r="X86" s="201" t="s">
        <v>190</v>
      </c>
      <c r="Y86" s="201" t="s">
        <v>190</v>
      </c>
      <c r="Z86" s="197" t="s">
        <v>189</v>
      </c>
      <c r="AA86" s="3"/>
    </row>
    <row r="87" spans="21:27" x14ac:dyDescent="0.25">
      <c r="U87" s="183" t="s">
        <v>237</v>
      </c>
    </row>
  </sheetData>
  <mergeCells count="7">
    <mergeCell ref="V54:AA54"/>
    <mergeCell ref="V74:Z74"/>
    <mergeCell ref="U67:AA67"/>
    <mergeCell ref="C7:I7"/>
    <mergeCell ref="B7:B9"/>
    <mergeCell ref="M23:P23"/>
    <mergeCell ref="V39:AA39"/>
  </mergeCells>
  <pageMargins left="0.7" right="0.7" top="0.75" bottom="0.75" header="0.3" footer="0.3"/>
  <pageSetup scale="88" orientation="portrait" r:id="rId1"/>
  <rowBreaks count="1" manualBreakCount="1">
    <brk id="48" max="28" man="1"/>
  </rowBreaks>
  <colBreaks count="2" manualBreakCount="2">
    <brk id="10" max="88" man="1"/>
    <brk id="18" max="8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sheetPr>
  <dimension ref="A1:D63"/>
  <sheetViews>
    <sheetView showGridLines="0" showRowColHeaders="0" tabSelected="1" zoomScaleNormal="100" workbookViewId="0">
      <selection activeCell="B16" sqref="B16"/>
    </sheetView>
  </sheetViews>
  <sheetFormatPr defaultRowHeight="15" x14ac:dyDescent="0.25"/>
  <cols>
    <col min="1" max="1" width="5.5703125" customWidth="1"/>
    <col min="2" max="2" width="98.42578125" customWidth="1"/>
    <col min="3" max="3" width="10.7109375" bestFit="1" customWidth="1"/>
    <col min="4" max="4" width="4" customWidth="1"/>
  </cols>
  <sheetData>
    <row r="1" spans="1:2" x14ac:dyDescent="0.25">
      <c r="A1" s="3"/>
      <c r="B1" s="3"/>
    </row>
    <row r="2" spans="1:2" x14ac:dyDescent="0.25">
      <c r="A2" s="3"/>
      <c r="B2" s="3"/>
    </row>
    <row r="3" spans="1:2" x14ac:dyDescent="0.25">
      <c r="A3" s="3"/>
      <c r="B3" s="3"/>
    </row>
    <row r="9" spans="1:2" x14ac:dyDescent="0.25">
      <c r="B9" s="211" t="s">
        <v>250</v>
      </c>
    </row>
    <row r="10" spans="1:2" x14ac:dyDescent="0.25">
      <c r="B10" s="63" t="s">
        <v>248</v>
      </c>
    </row>
    <row r="11" spans="1:2" x14ac:dyDescent="0.25">
      <c r="B11" s="63" t="s">
        <v>249</v>
      </c>
    </row>
    <row r="47" ht="7.5" customHeight="1" x14ac:dyDescent="0.25"/>
    <row r="48" ht="1.5" customHeight="1" x14ac:dyDescent="0.25"/>
    <row r="52" spans="2:4" x14ac:dyDescent="0.25">
      <c r="B52" s="213" t="s">
        <v>245</v>
      </c>
      <c r="C52" s="213" t="s">
        <v>34</v>
      </c>
    </row>
    <row r="53" spans="2:4" x14ac:dyDescent="0.25">
      <c r="B53" s="16" t="s">
        <v>246</v>
      </c>
      <c r="C53" s="210">
        <v>43867</v>
      </c>
      <c r="D53" s="300" t="s">
        <v>270</v>
      </c>
    </row>
    <row r="54" spans="2:4" ht="30" x14ac:dyDescent="0.25">
      <c r="B54" s="16" t="s">
        <v>247</v>
      </c>
      <c r="C54" s="210">
        <v>43867</v>
      </c>
      <c r="D54" s="300"/>
    </row>
    <row r="55" spans="2:4" x14ac:dyDescent="0.25">
      <c r="B55" s="16" t="s">
        <v>267</v>
      </c>
      <c r="C55" s="210">
        <v>43914</v>
      </c>
      <c r="D55" s="301" t="s">
        <v>271</v>
      </c>
    </row>
    <row r="56" spans="2:4" ht="30" x14ac:dyDescent="0.25">
      <c r="B56" s="16" t="s">
        <v>268</v>
      </c>
      <c r="C56" s="210">
        <v>44151</v>
      </c>
      <c r="D56" s="301" t="s">
        <v>272</v>
      </c>
    </row>
    <row r="57" spans="2:4" x14ac:dyDescent="0.25">
      <c r="B57" s="16"/>
      <c r="C57" s="12"/>
      <c r="D57" s="301"/>
    </row>
    <row r="58" spans="2:4" x14ac:dyDescent="0.25">
      <c r="B58" s="16"/>
      <c r="C58" s="12"/>
      <c r="D58" s="301"/>
    </row>
    <row r="59" spans="2:4" x14ac:dyDescent="0.25">
      <c r="B59" s="16"/>
      <c r="C59" s="12"/>
      <c r="D59" s="301"/>
    </row>
    <row r="60" spans="2:4" x14ac:dyDescent="0.25">
      <c r="B60" s="16"/>
      <c r="C60" s="12"/>
      <c r="D60" s="301"/>
    </row>
    <row r="61" spans="2:4" x14ac:dyDescent="0.25">
      <c r="B61" s="16"/>
      <c r="C61" s="12"/>
      <c r="D61" s="301"/>
    </row>
    <row r="62" spans="2:4" x14ac:dyDescent="0.25">
      <c r="B62" s="16"/>
      <c r="C62" s="12"/>
      <c r="D62" s="301"/>
    </row>
    <row r="63" spans="2:4" x14ac:dyDescent="0.25">
      <c r="B63" s="16"/>
      <c r="C63" s="12"/>
      <c r="D63" s="301"/>
    </row>
  </sheetData>
  <sheetProtection selectLockedCells="1" selectUnlockedCells="1"/>
  <mergeCells count="1">
    <mergeCell ref="D53:D54"/>
  </mergeCells>
  <hyperlinks>
    <hyperlink ref="B10" r:id="rId1" xr:uid="{00000000-0004-0000-0100-000000000000}"/>
    <hyperlink ref="B11" r:id="rId2" xr:uid="{00000000-0004-0000-0100-000001000000}"/>
  </hyperlinks>
  <pageMargins left="0.7" right="0.7" top="0.5" bottom="0" header="0.3" footer="0.3"/>
  <pageSetup fitToWidth="0" fitToHeight="0"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M42"/>
  <sheetViews>
    <sheetView showGridLines="0" showRowColHeaders="0" topLeftCell="A2" zoomScale="85" zoomScaleNormal="85" zoomScaleSheetLayoutView="85" workbookViewId="0">
      <selection activeCell="D20" sqref="D20:F20"/>
    </sheetView>
  </sheetViews>
  <sheetFormatPr defaultRowHeight="15" x14ac:dyDescent="0.25"/>
  <cols>
    <col min="1" max="1" width="7.42578125" customWidth="1"/>
    <col min="2" max="2" width="10.28515625" customWidth="1"/>
    <col min="3" max="3" width="22.28515625" customWidth="1"/>
    <col min="4" max="4" width="7.5703125" customWidth="1"/>
    <col min="6" max="6" width="32.140625" bestFit="1" customWidth="1"/>
    <col min="7" max="7" width="30.28515625" customWidth="1"/>
    <col min="8" max="8" width="15.7109375" hidden="1" customWidth="1"/>
    <col min="9" max="9" width="9.140625" hidden="1" customWidth="1"/>
    <col min="10" max="10" width="28.28515625" hidden="1" customWidth="1"/>
    <col min="11" max="11" width="16.5703125" hidden="1" customWidth="1"/>
    <col min="12" max="13" width="9.140625" hidden="1" customWidth="1"/>
    <col min="14" max="14" width="9.140625" customWidth="1"/>
  </cols>
  <sheetData>
    <row r="1" spans="1:12" ht="53.25" customHeight="1" x14ac:dyDescent="0.25">
      <c r="A1" s="32"/>
      <c r="B1" s="32"/>
      <c r="C1" s="32"/>
      <c r="D1" s="32"/>
      <c r="E1" s="32"/>
      <c r="F1" s="32"/>
      <c r="G1" s="32"/>
      <c r="H1" s="32"/>
      <c r="I1" s="32"/>
      <c r="J1" s="32"/>
      <c r="K1" s="32"/>
      <c r="L1" s="32"/>
    </row>
    <row r="2" spans="1:12" ht="21" customHeight="1" x14ac:dyDescent="0.25">
      <c r="A2" s="32"/>
      <c r="B2" s="231" t="s">
        <v>39</v>
      </c>
      <c r="C2" s="231"/>
      <c r="D2" s="231"/>
      <c r="E2" s="231"/>
      <c r="F2" s="231"/>
      <c r="G2" s="231"/>
      <c r="H2" s="33" t="s">
        <v>18</v>
      </c>
      <c r="I2" s="34"/>
      <c r="J2" s="34"/>
      <c r="K2" s="34"/>
      <c r="L2" s="34"/>
    </row>
    <row r="3" spans="1:12" ht="16.5" customHeight="1" x14ac:dyDescent="0.25">
      <c r="A3" s="32"/>
      <c r="B3" s="250" t="s">
        <v>40</v>
      </c>
      <c r="C3" s="251"/>
      <c r="D3" s="251"/>
      <c r="E3" s="251"/>
      <c r="F3" s="251"/>
      <c r="G3" s="251"/>
      <c r="H3" s="33"/>
      <c r="I3" s="34"/>
      <c r="J3" s="34"/>
      <c r="K3" s="34"/>
      <c r="L3" s="34"/>
    </row>
    <row r="4" spans="1:12" ht="42" customHeight="1" x14ac:dyDescent="0.25">
      <c r="A4" s="32"/>
      <c r="B4" s="241" t="s">
        <v>89</v>
      </c>
      <c r="C4" s="242"/>
      <c r="D4" s="242"/>
      <c r="E4" s="242"/>
      <c r="F4" s="242"/>
      <c r="G4" s="243"/>
      <c r="H4" s="32"/>
      <c r="I4" s="32"/>
      <c r="J4" s="32"/>
      <c r="K4" s="32"/>
      <c r="L4" s="32"/>
    </row>
    <row r="5" spans="1:12" ht="20.25" customHeight="1" x14ac:dyDescent="0.25">
      <c r="A5" s="32"/>
      <c r="B5" s="35" t="s">
        <v>14</v>
      </c>
      <c r="C5" s="32"/>
      <c r="D5" s="32"/>
      <c r="E5" s="32"/>
      <c r="F5" s="32"/>
      <c r="G5" s="32"/>
      <c r="H5" s="32"/>
      <c r="I5" s="32"/>
      <c r="J5" s="32"/>
      <c r="K5" s="32"/>
      <c r="L5" s="32"/>
    </row>
    <row r="6" spans="1:12" ht="15" customHeight="1" x14ac:dyDescent="0.25">
      <c r="A6" s="32"/>
      <c r="B6" s="32"/>
      <c r="C6" s="36" t="s">
        <v>0</v>
      </c>
      <c r="D6" s="232"/>
      <c r="E6" s="233"/>
      <c r="F6" s="233"/>
      <c r="G6" s="234"/>
      <c r="H6" s="32"/>
      <c r="I6" s="32"/>
      <c r="J6" s="32"/>
      <c r="K6" s="32"/>
      <c r="L6" s="32"/>
    </row>
    <row r="7" spans="1:12" ht="15" customHeight="1" x14ac:dyDescent="0.25">
      <c r="A7" s="32"/>
      <c r="B7" s="32"/>
      <c r="C7" s="36" t="s">
        <v>27</v>
      </c>
      <c r="D7" s="232"/>
      <c r="E7" s="233"/>
      <c r="F7" s="233"/>
      <c r="G7" s="234"/>
      <c r="H7" s="32"/>
      <c r="I7" s="32"/>
      <c r="J7" s="32"/>
      <c r="K7" s="32"/>
      <c r="L7" s="32"/>
    </row>
    <row r="8" spans="1:12" ht="15" customHeight="1" x14ac:dyDescent="0.25">
      <c r="A8" s="32"/>
      <c r="B8" s="32"/>
      <c r="C8" s="37" t="s">
        <v>26</v>
      </c>
      <c r="D8" s="232"/>
      <c r="E8" s="233"/>
      <c r="F8" s="233"/>
      <c r="G8" s="234"/>
      <c r="H8" s="32"/>
      <c r="I8" s="32"/>
      <c r="J8" s="32"/>
      <c r="K8" s="32"/>
      <c r="L8" s="32"/>
    </row>
    <row r="9" spans="1:12" ht="15" customHeight="1" x14ac:dyDescent="0.25">
      <c r="A9" s="32"/>
      <c r="B9" s="244" t="s">
        <v>1</v>
      </c>
      <c r="C9" s="38" t="s">
        <v>2</v>
      </c>
      <c r="D9" s="235"/>
      <c r="E9" s="236"/>
      <c r="F9" s="236"/>
      <c r="G9" s="237"/>
      <c r="H9" s="32"/>
      <c r="I9" s="32"/>
      <c r="J9" s="32"/>
      <c r="K9" s="32"/>
      <c r="L9" s="32"/>
    </row>
    <row r="10" spans="1:12" ht="15" customHeight="1" x14ac:dyDescent="0.25">
      <c r="A10" s="32"/>
      <c r="B10" s="244"/>
      <c r="C10" s="39" t="s">
        <v>3</v>
      </c>
      <c r="D10" s="238"/>
      <c r="E10" s="239"/>
      <c r="F10" s="239"/>
      <c r="G10" s="240"/>
      <c r="H10" s="32"/>
      <c r="I10" s="32"/>
      <c r="J10" s="32"/>
      <c r="K10" s="32"/>
      <c r="L10" s="32"/>
    </row>
    <row r="11" spans="1:12" ht="15" customHeight="1" x14ac:dyDescent="0.25">
      <c r="A11" s="32"/>
      <c r="B11" s="32"/>
      <c r="C11" s="248" t="s">
        <v>4</v>
      </c>
      <c r="D11" s="40" t="s">
        <v>5</v>
      </c>
      <c r="E11" s="245"/>
      <c r="F11" s="246"/>
      <c r="G11" s="247"/>
      <c r="H11" s="32"/>
      <c r="I11" s="32"/>
      <c r="J11" s="32"/>
      <c r="K11" s="32"/>
      <c r="L11" s="32"/>
    </row>
    <row r="12" spans="1:12" ht="15" customHeight="1" x14ac:dyDescent="0.25">
      <c r="A12" s="32"/>
      <c r="B12" s="32"/>
      <c r="C12" s="249"/>
      <c r="D12" s="40" t="s">
        <v>6</v>
      </c>
      <c r="E12" s="245"/>
      <c r="F12" s="246"/>
      <c r="G12" s="247"/>
      <c r="H12" s="32"/>
      <c r="I12" s="32"/>
      <c r="J12" s="32"/>
      <c r="K12" s="32"/>
      <c r="L12" s="32"/>
    </row>
    <row r="13" spans="1:12" ht="15" customHeight="1" x14ac:dyDescent="0.25">
      <c r="A13" s="32"/>
      <c r="B13" s="32"/>
      <c r="C13" s="36" t="s">
        <v>12</v>
      </c>
      <c r="D13" s="245"/>
      <c r="E13" s="246"/>
      <c r="F13" s="246"/>
      <c r="G13" s="247"/>
      <c r="H13" s="32"/>
      <c r="I13" s="32"/>
      <c r="J13" s="32"/>
      <c r="K13" s="32"/>
      <c r="L13" s="32"/>
    </row>
    <row r="14" spans="1:12" ht="19.5" customHeight="1" x14ac:dyDescent="0.25">
      <c r="A14" s="32"/>
      <c r="B14" s="35" t="s">
        <v>24</v>
      </c>
      <c r="C14" s="32"/>
      <c r="D14" s="32"/>
      <c r="E14" s="32"/>
      <c r="F14" s="32"/>
      <c r="G14" s="32"/>
      <c r="H14" s="32"/>
      <c r="I14" s="32"/>
      <c r="J14" s="32"/>
      <c r="K14" s="32"/>
      <c r="L14" s="32"/>
    </row>
    <row r="15" spans="1:12" ht="15" customHeight="1" x14ac:dyDescent="0.25">
      <c r="A15" s="32"/>
      <c r="B15" s="32"/>
      <c r="C15" s="41" t="s">
        <v>28</v>
      </c>
      <c r="D15" s="232"/>
      <c r="E15" s="233"/>
      <c r="F15" s="233"/>
      <c r="G15" s="234"/>
      <c r="H15" s="32"/>
      <c r="I15" s="32"/>
      <c r="J15" s="32"/>
      <c r="K15" s="32"/>
      <c r="L15" s="32"/>
    </row>
    <row r="16" spans="1:12" ht="15" customHeight="1" x14ac:dyDescent="0.25">
      <c r="A16" s="32"/>
      <c r="B16" s="32"/>
      <c r="C16" s="41" t="s">
        <v>25</v>
      </c>
      <c r="D16" s="232"/>
      <c r="E16" s="233"/>
      <c r="F16" s="233"/>
      <c r="G16" s="234"/>
      <c r="H16" s="32"/>
      <c r="I16" s="32"/>
      <c r="J16" s="32"/>
      <c r="K16" s="32"/>
      <c r="L16" s="32"/>
    </row>
    <row r="17" spans="1:12" ht="15" customHeight="1" thickBot="1" x14ac:dyDescent="0.3">
      <c r="A17" s="32"/>
      <c r="B17" s="32"/>
      <c r="C17" s="36" t="s">
        <v>90</v>
      </c>
      <c r="D17" s="254"/>
      <c r="E17" s="255"/>
      <c r="F17" s="255"/>
      <c r="G17" s="256"/>
      <c r="H17" s="32"/>
      <c r="I17" s="32"/>
      <c r="J17" s="32"/>
      <c r="K17" s="32"/>
      <c r="L17" s="32"/>
    </row>
    <row r="18" spans="1:12" ht="144" customHeight="1" thickBot="1" x14ac:dyDescent="0.3">
      <c r="A18" s="32"/>
      <c r="B18" s="32"/>
      <c r="C18" s="42" t="s">
        <v>32</v>
      </c>
      <c r="D18" s="225"/>
      <c r="E18" s="226"/>
      <c r="F18" s="226"/>
      <c r="G18" s="227"/>
      <c r="H18" s="32"/>
      <c r="I18" s="32"/>
      <c r="J18" s="32"/>
      <c r="K18" s="32"/>
      <c r="L18" s="32"/>
    </row>
    <row r="19" spans="1:12" ht="13.5" customHeight="1" x14ac:dyDescent="0.25">
      <c r="A19" s="32"/>
      <c r="B19" s="32"/>
      <c r="C19" s="36" t="s">
        <v>29</v>
      </c>
      <c r="D19" s="228"/>
      <c r="E19" s="229"/>
      <c r="F19" s="229"/>
      <c r="G19" s="230"/>
      <c r="H19" s="32"/>
      <c r="I19" s="32"/>
      <c r="J19" s="252" t="s">
        <v>68</v>
      </c>
      <c r="K19" s="253"/>
      <c r="L19" s="43"/>
    </row>
    <row r="20" spans="1:12" ht="15" customHeight="1" x14ac:dyDescent="0.25">
      <c r="A20" s="32"/>
      <c r="B20" s="32"/>
      <c r="C20" s="37" t="s">
        <v>261</v>
      </c>
      <c r="D20" s="222" t="s">
        <v>260</v>
      </c>
      <c r="E20" s="223"/>
      <c r="F20" s="223"/>
      <c r="G20" s="44"/>
      <c r="H20" s="32"/>
      <c r="I20" s="32" t="s">
        <v>18</v>
      </c>
      <c r="J20" s="45" t="s">
        <v>67</v>
      </c>
      <c r="K20" s="45" t="s">
        <v>69</v>
      </c>
      <c r="L20" s="32"/>
    </row>
    <row r="21" spans="1:12" ht="15" customHeight="1" x14ac:dyDescent="0.25">
      <c r="A21" s="32"/>
      <c r="B21" s="32"/>
      <c r="C21" s="37" t="s">
        <v>91</v>
      </c>
      <c r="D21" s="222" t="s">
        <v>260</v>
      </c>
      <c r="E21" s="223"/>
      <c r="F21" s="224"/>
      <c r="G21" s="46"/>
      <c r="H21" s="32"/>
      <c r="I21" s="32" t="s">
        <v>18</v>
      </c>
      <c r="J21" s="212" t="s">
        <v>260</v>
      </c>
      <c r="K21" s="212" t="s">
        <v>260</v>
      </c>
      <c r="L21" s="32"/>
    </row>
    <row r="22" spans="1:12" x14ac:dyDescent="0.25">
      <c r="A22" s="32"/>
      <c r="B22" s="32"/>
      <c r="C22" s="48" t="s">
        <v>13</v>
      </c>
      <c r="D22" s="32"/>
      <c r="E22" s="32"/>
      <c r="F22" s="32"/>
      <c r="G22" s="32"/>
      <c r="H22" s="32"/>
      <c r="I22" s="32"/>
      <c r="J22" s="47" t="s">
        <v>251</v>
      </c>
      <c r="K22" s="32" t="s">
        <v>73</v>
      </c>
      <c r="L22" s="32"/>
    </row>
    <row r="23" spans="1:12" x14ac:dyDescent="0.25">
      <c r="A23" s="32"/>
      <c r="B23" s="220" t="s">
        <v>110</v>
      </c>
      <c r="C23" s="220"/>
      <c r="D23" s="220"/>
      <c r="E23" s="220"/>
      <c r="F23" s="220"/>
      <c r="G23" s="220"/>
      <c r="H23" s="32"/>
      <c r="I23" s="32"/>
      <c r="J23" s="32" t="s">
        <v>252</v>
      </c>
      <c r="K23" s="32" t="s">
        <v>74</v>
      </c>
      <c r="L23" s="32"/>
    </row>
    <row r="24" spans="1:12" ht="18.75" customHeight="1" x14ac:dyDescent="0.25">
      <c r="A24" s="32"/>
      <c r="B24" s="62" t="s">
        <v>109</v>
      </c>
      <c r="C24" s="62"/>
      <c r="D24" s="32"/>
      <c r="E24" s="221" t="s">
        <v>30</v>
      </c>
      <c r="F24" s="221"/>
      <c r="G24" s="221"/>
      <c r="H24" s="32"/>
      <c r="I24" s="32"/>
      <c r="J24" s="32" t="s">
        <v>253</v>
      </c>
      <c r="K24" s="32"/>
      <c r="L24" s="32"/>
    </row>
    <row r="25" spans="1:12" x14ac:dyDescent="0.25">
      <c r="A25" s="32"/>
      <c r="B25" s="32" t="s">
        <v>18</v>
      </c>
      <c r="C25" s="32"/>
      <c r="D25" s="32"/>
      <c r="E25" s="32"/>
      <c r="F25" s="32"/>
      <c r="G25" s="32"/>
      <c r="H25" s="32"/>
      <c r="I25" s="32"/>
      <c r="J25" s="32" t="s">
        <v>256</v>
      </c>
      <c r="K25" s="32"/>
      <c r="L25" s="32"/>
    </row>
    <row r="26" spans="1:12" x14ac:dyDescent="0.25">
      <c r="A26" s="32"/>
      <c r="B26" s="32" t="s">
        <v>18</v>
      </c>
      <c r="C26" s="32"/>
      <c r="D26" s="32"/>
      <c r="E26" s="32"/>
      <c r="F26" s="32"/>
      <c r="G26" s="32"/>
      <c r="H26" s="32"/>
      <c r="I26" s="32"/>
      <c r="J26" s="32" t="s">
        <v>257</v>
      </c>
      <c r="K26" s="32"/>
      <c r="L26" s="32"/>
    </row>
    <row r="27" spans="1:12" x14ac:dyDescent="0.25">
      <c r="A27" s="32"/>
      <c r="B27" s="32"/>
      <c r="C27" s="49"/>
      <c r="D27" s="32"/>
      <c r="E27" s="32"/>
      <c r="F27" s="32"/>
      <c r="G27" s="32"/>
      <c r="H27" s="32"/>
      <c r="I27" s="32"/>
      <c r="J27" s="32" t="s">
        <v>254</v>
      </c>
      <c r="K27" s="32"/>
      <c r="L27" s="32"/>
    </row>
    <row r="28" spans="1:12" x14ac:dyDescent="0.25">
      <c r="A28" s="32"/>
      <c r="B28" s="32"/>
      <c r="C28" s="49"/>
      <c r="D28" s="32"/>
      <c r="E28" s="32"/>
      <c r="F28" s="32"/>
      <c r="G28" s="32"/>
      <c r="H28" s="32"/>
      <c r="I28" s="32"/>
      <c r="J28" s="32" t="s">
        <v>262</v>
      </c>
      <c r="K28" s="32"/>
      <c r="L28" s="32"/>
    </row>
    <row r="29" spans="1:12" x14ac:dyDescent="0.25">
      <c r="A29" s="32"/>
      <c r="B29" s="50" t="s">
        <v>18</v>
      </c>
      <c r="C29" s="49"/>
      <c r="D29" s="32"/>
      <c r="E29" s="32"/>
      <c r="F29" s="32"/>
      <c r="G29" s="32"/>
      <c r="H29" s="32"/>
      <c r="I29" s="32"/>
      <c r="J29" s="32" t="s">
        <v>255</v>
      </c>
      <c r="K29" s="32"/>
      <c r="L29" s="32"/>
    </row>
    <row r="30" spans="1:12" x14ac:dyDescent="0.25">
      <c r="A30" s="32"/>
      <c r="B30" s="32"/>
      <c r="C30" s="32"/>
      <c r="D30" s="32"/>
      <c r="E30" s="32"/>
      <c r="F30" s="32"/>
      <c r="G30" s="32"/>
      <c r="H30" s="32"/>
      <c r="I30" s="32"/>
      <c r="J30" s="32" t="s">
        <v>258</v>
      </c>
      <c r="K30" s="32"/>
      <c r="L30" s="32"/>
    </row>
    <row r="31" spans="1:12" x14ac:dyDescent="0.25">
      <c r="A31" s="32"/>
      <c r="B31" s="34" t="s">
        <v>18</v>
      </c>
      <c r="C31" s="32"/>
      <c r="D31" s="32"/>
      <c r="E31" s="32"/>
      <c r="F31" s="32"/>
      <c r="G31" s="32"/>
      <c r="H31" s="32"/>
      <c r="I31" s="32"/>
      <c r="J31" s="32" t="s">
        <v>259</v>
      </c>
      <c r="K31" s="32"/>
      <c r="L31" s="32"/>
    </row>
    <row r="32" spans="1:12" x14ac:dyDescent="0.25">
      <c r="A32" s="32"/>
      <c r="B32" s="32"/>
      <c r="C32" s="32"/>
      <c r="D32" s="32"/>
      <c r="E32" s="32"/>
      <c r="F32" s="32"/>
      <c r="G32" s="32"/>
      <c r="H32" s="32"/>
      <c r="I32" s="32"/>
      <c r="J32" s="32"/>
      <c r="K32" s="32"/>
      <c r="L32" s="32"/>
    </row>
    <row r="33" spans="1:12" x14ac:dyDescent="0.25">
      <c r="A33" s="32"/>
      <c r="B33" s="32"/>
      <c r="C33" s="32"/>
      <c r="D33" s="32"/>
      <c r="E33" s="32"/>
      <c r="F33" s="32"/>
      <c r="G33" s="32"/>
      <c r="H33" s="32"/>
      <c r="I33" s="32"/>
      <c r="J33" s="32"/>
      <c r="K33" s="32"/>
      <c r="L33" s="32"/>
    </row>
    <row r="34" spans="1:12" x14ac:dyDescent="0.25">
      <c r="A34" s="32"/>
      <c r="B34" s="32"/>
      <c r="C34" s="32"/>
      <c r="D34" s="32"/>
      <c r="E34" s="32"/>
      <c r="F34" s="32" t="s">
        <v>11</v>
      </c>
      <c r="G34" s="32"/>
      <c r="H34" s="32"/>
      <c r="I34" s="32"/>
      <c r="J34" s="32"/>
      <c r="K34" s="32"/>
      <c r="L34" s="32"/>
    </row>
    <row r="35" spans="1:12" x14ac:dyDescent="0.25">
      <c r="A35" s="32"/>
      <c r="B35" s="32"/>
      <c r="C35" s="32"/>
      <c r="D35" s="32"/>
      <c r="E35" s="32"/>
      <c r="F35" s="32"/>
      <c r="G35" s="208"/>
      <c r="H35" s="32"/>
      <c r="I35" s="32"/>
      <c r="J35" s="32"/>
      <c r="K35" s="32"/>
      <c r="L35" s="32"/>
    </row>
    <row r="36" spans="1:12" x14ac:dyDescent="0.25">
      <c r="A36" s="32"/>
      <c r="B36" s="32"/>
      <c r="C36" s="32"/>
      <c r="D36" s="32"/>
      <c r="E36" s="32"/>
      <c r="F36" s="32"/>
      <c r="G36" s="32"/>
      <c r="H36" s="32"/>
      <c r="I36" s="32"/>
      <c r="J36" s="32"/>
      <c r="K36" s="32"/>
      <c r="L36" s="32"/>
    </row>
    <row r="37" spans="1:12" x14ac:dyDescent="0.25">
      <c r="A37" s="32"/>
      <c r="B37" s="32"/>
      <c r="C37" s="32"/>
      <c r="D37" s="32"/>
      <c r="E37" s="32"/>
      <c r="F37" s="32"/>
      <c r="G37" s="32"/>
      <c r="H37" s="32"/>
      <c r="I37" s="32"/>
      <c r="J37" s="32"/>
      <c r="K37" s="32"/>
      <c r="L37" s="32"/>
    </row>
    <row r="38" spans="1:12" x14ac:dyDescent="0.25">
      <c r="A38" s="32"/>
      <c r="B38" s="32"/>
      <c r="C38" s="32"/>
      <c r="D38" s="32"/>
      <c r="E38" s="32"/>
      <c r="F38" s="32"/>
      <c r="G38" s="32"/>
      <c r="H38" s="32"/>
      <c r="I38" s="32"/>
      <c r="J38" s="32"/>
      <c r="K38" s="32"/>
      <c r="L38" s="32"/>
    </row>
    <row r="39" spans="1:12" x14ac:dyDescent="0.25">
      <c r="A39" s="32"/>
      <c r="B39" s="32"/>
      <c r="C39" s="32"/>
      <c r="D39" s="32"/>
      <c r="E39" s="32"/>
      <c r="F39" s="32"/>
      <c r="G39" s="32"/>
      <c r="H39" s="32"/>
      <c r="I39" s="32"/>
      <c r="J39" s="32"/>
      <c r="K39" s="32"/>
      <c r="L39" s="32"/>
    </row>
    <row r="40" spans="1:12" x14ac:dyDescent="0.25">
      <c r="A40" s="32"/>
      <c r="B40" s="32"/>
      <c r="C40" s="32"/>
      <c r="D40" s="32"/>
      <c r="E40" s="32"/>
      <c r="F40" s="32"/>
      <c r="G40" s="32"/>
      <c r="H40" s="32"/>
      <c r="I40" s="32"/>
      <c r="J40" s="32"/>
      <c r="K40" s="32"/>
      <c r="L40" s="32"/>
    </row>
    <row r="41" spans="1:12" x14ac:dyDescent="0.25">
      <c r="J41" s="32"/>
      <c r="K41" s="32"/>
    </row>
    <row r="42" spans="1:12" x14ac:dyDescent="0.25">
      <c r="J42" s="32"/>
    </row>
  </sheetData>
  <sheetProtection selectLockedCells="1"/>
  <mergeCells count="23">
    <mergeCell ref="J19:K19"/>
    <mergeCell ref="E11:G11"/>
    <mergeCell ref="E12:G12"/>
    <mergeCell ref="D17:G17"/>
    <mergeCell ref="D15:G15"/>
    <mergeCell ref="B2:G2"/>
    <mergeCell ref="D6:G6"/>
    <mergeCell ref="D8:G8"/>
    <mergeCell ref="D16:G16"/>
    <mergeCell ref="D9:G9"/>
    <mergeCell ref="D10:G10"/>
    <mergeCell ref="B4:G4"/>
    <mergeCell ref="B9:B10"/>
    <mergeCell ref="D13:G13"/>
    <mergeCell ref="C11:C12"/>
    <mergeCell ref="D7:G7"/>
    <mergeCell ref="B3:G3"/>
    <mergeCell ref="B23:G23"/>
    <mergeCell ref="E24:G24"/>
    <mergeCell ref="D20:F20"/>
    <mergeCell ref="D21:F21"/>
    <mergeCell ref="D18:G18"/>
    <mergeCell ref="D19:G19"/>
  </mergeCells>
  <dataValidations count="2">
    <dataValidation type="list" allowBlank="1" showInputMessage="1" showErrorMessage="1" sqref="D21:F21" xr:uid="{00000000-0002-0000-0200-000000000000}">
      <formula1>$K$21:$K$26</formula1>
    </dataValidation>
    <dataValidation type="list" allowBlank="1" showInputMessage="1" showErrorMessage="1" sqref="D20:F20" xr:uid="{00000000-0002-0000-0200-000001000000}">
      <formula1>$J$21:$J$33</formula1>
    </dataValidation>
  </dataValidations>
  <pageMargins left="0.25" right="0.25" top="0.5" bottom="0.5" header="0.3" footer="0.3"/>
  <pageSetup scale="9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AB53"/>
  <sheetViews>
    <sheetView showGridLines="0" showRowColHeaders="0" view="pageBreakPreview" zoomScaleNormal="100" zoomScaleSheetLayoutView="100" workbookViewId="0">
      <selection activeCell="G35" sqref="G35:I35"/>
    </sheetView>
  </sheetViews>
  <sheetFormatPr defaultRowHeight="15" x14ac:dyDescent="0.25"/>
  <cols>
    <col min="1" max="1" width="2.28515625" customWidth="1"/>
    <col min="5" max="5" width="9.85546875" customWidth="1"/>
    <col min="6" max="6" width="5.42578125" customWidth="1"/>
    <col min="7" max="7" width="19.42578125" customWidth="1"/>
    <col min="8" max="8" width="13.140625" customWidth="1"/>
    <col min="9" max="9" width="36.5703125" customWidth="1"/>
    <col min="10" max="10" width="6.85546875" customWidth="1"/>
    <col min="11" max="11" width="17.7109375" customWidth="1"/>
    <col min="12" max="12" width="16.5703125" hidden="1" customWidth="1"/>
    <col min="13" max="13" width="22.85546875" hidden="1" customWidth="1"/>
    <col min="14" max="14" width="19" hidden="1" customWidth="1"/>
    <col min="15" max="15" width="14.140625" hidden="1" customWidth="1"/>
    <col min="16" max="16" width="19.140625" hidden="1" customWidth="1"/>
    <col min="17" max="17" width="14.140625" hidden="1" customWidth="1"/>
    <col min="18" max="18" width="11.42578125" hidden="1" customWidth="1"/>
    <col min="19" max="19" width="17.7109375" hidden="1" customWidth="1"/>
  </cols>
  <sheetData>
    <row r="1" spans="1:19" ht="54.75" customHeight="1" x14ac:dyDescent="0.25">
      <c r="A1" s="32"/>
      <c r="B1" s="32"/>
      <c r="C1" s="32"/>
      <c r="D1" s="32"/>
      <c r="E1" s="32"/>
      <c r="F1" s="32"/>
      <c r="G1" s="32"/>
      <c r="H1" s="32"/>
      <c r="I1" s="32"/>
      <c r="J1" s="32"/>
    </row>
    <row r="2" spans="1:19" ht="23.25" x14ac:dyDescent="0.35">
      <c r="A2" s="32"/>
      <c r="B2" s="274" t="s">
        <v>88</v>
      </c>
      <c r="C2" s="274"/>
      <c r="D2" s="274"/>
      <c r="E2" s="274"/>
      <c r="F2" s="274"/>
      <c r="G2" s="274"/>
      <c r="H2" s="274"/>
      <c r="I2" s="274"/>
      <c r="J2" s="274"/>
    </row>
    <row r="3" spans="1:19" ht="13.5" customHeight="1" x14ac:dyDescent="0.35">
      <c r="A3" s="32"/>
      <c r="B3" s="260" t="s">
        <v>41</v>
      </c>
      <c r="C3" s="260"/>
      <c r="D3" s="260"/>
      <c r="E3" s="260"/>
      <c r="F3" s="260"/>
      <c r="G3" s="260"/>
      <c r="H3" s="260"/>
      <c r="I3" s="260"/>
      <c r="J3" s="51"/>
    </row>
    <row r="4" spans="1:19" ht="15.75" customHeight="1" x14ac:dyDescent="0.25">
      <c r="A4" s="32"/>
      <c r="B4" s="260" t="s">
        <v>117</v>
      </c>
      <c r="C4" s="260"/>
      <c r="D4" s="260"/>
      <c r="E4" s="260"/>
      <c r="F4" s="260"/>
      <c r="G4" s="260"/>
      <c r="H4" s="260"/>
      <c r="I4" s="260"/>
      <c r="J4" s="260"/>
    </row>
    <row r="5" spans="1:19" ht="7.5" customHeight="1" x14ac:dyDescent="0.25">
      <c r="A5" s="32"/>
      <c r="B5" s="52"/>
      <c r="C5" s="52"/>
      <c r="D5" s="52"/>
      <c r="E5" s="52"/>
      <c r="F5" s="52"/>
      <c r="G5" s="52"/>
      <c r="H5" s="52"/>
      <c r="I5" s="52"/>
      <c r="J5" s="32"/>
    </row>
    <row r="6" spans="1:19" x14ac:dyDescent="0.25">
      <c r="A6" s="276" t="s">
        <v>16</v>
      </c>
      <c r="B6" s="276"/>
      <c r="C6" s="276"/>
      <c r="D6" s="276"/>
      <c r="E6" s="277"/>
      <c r="F6" s="278"/>
      <c r="G6" s="279"/>
      <c r="H6" s="280"/>
      <c r="I6" s="32"/>
      <c r="J6" s="32"/>
    </row>
    <row r="7" spans="1:19" x14ac:dyDescent="0.25">
      <c r="A7" s="32"/>
      <c r="B7" s="32"/>
      <c r="C7" s="32"/>
      <c r="D7" s="276" t="s">
        <v>15</v>
      </c>
      <c r="E7" s="277"/>
      <c r="F7" s="278"/>
      <c r="G7" s="279"/>
      <c r="H7" s="280"/>
      <c r="I7" s="32"/>
      <c r="J7" s="32"/>
    </row>
    <row r="8" spans="1:19" x14ac:dyDescent="0.25">
      <c r="A8" s="281" t="s">
        <v>31</v>
      </c>
      <c r="B8" s="281"/>
      <c r="C8" s="281"/>
      <c r="D8" s="281"/>
      <c r="E8" s="282"/>
      <c r="F8" s="278"/>
      <c r="G8" s="279"/>
      <c r="H8" s="280"/>
      <c r="I8" s="32"/>
      <c r="J8" s="32"/>
    </row>
    <row r="9" spans="1:19" x14ac:dyDescent="0.25">
      <c r="A9" s="32"/>
      <c r="B9" s="32"/>
      <c r="C9" s="32"/>
      <c r="D9" s="281" t="s">
        <v>17</v>
      </c>
      <c r="E9" s="282"/>
      <c r="F9" s="278"/>
      <c r="G9" s="279"/>
      <c r="H9" s="280"/>
      <c r="I9" s="32"/>
      <c r="J9" s="32"/>
    </row>
    <row r="10" spans="1:19" x14ac:dyDescent="0.25">
      <c r="A10" s="32"/>
      <c r="B10" s="32"/>
      <c r="C10" s="32"/>
      <c r="D10" s="32"/>
      <c r="E10" s="32"/>
      <c r="F10" s="32"/>
      <c r="G10" s="35"/>
      <c r="H10" s="32"/>
      <c r="I10" s="32"/>
      <c r="J10" s="32"/>
    </row>
    <row r="11" spans="1:19" x14ac:dyDescent="0.25">
      <c r="A11" s="32"/>
      <c r="B11" s="259" t="s">
        <v>104</v>
      </c>
      <c r="C11" s="259"/>
      <c r="D11" s="259"/>
      <c r="E11" s="259"/>
      <c r="F11" s="32"/>
      <c r="G11" s="32"/>
      <c r="H11" s="275"/>
      <c r="I11" s="275"/>
      <c r="J11" s="32"/>
    </row>
    <row r="12" spans="1:19" x14ac:dyDescent="0.25">
      <c r="A12" s="32"/>
      <c r="B12" s="32"/>
      <c r="C12" s="32"/>
      <c r="D12" s="32"/>
      <c r="E12" s="32"/>
      <c r="F12" s="32"/>
      <c r="G12" s="35" t="s">
        <v>10</v>
      </c>
      <c r="H12" s="53" t="s">
        <v>18</v>
      </c>
      <c r="I12" s="53" t="s">
        <v>18</v>
      </c>
      <c r="J12" s="32"/>
      <c r="O12" s="1"/>
      <c r="P12" s="20" t="s">
        <v>98</v>
      </c>
      <c r="Q12" s="20"/>
      <c r="R12" s="20"/>
      <c r="S12" s="20"/>
    </row>
    <row r="13" spans="1:19" x14ac:dyDescent="0.25">
      <c r="A13" s="32"/>
      <c r="B13" s="32"/>
      <c r="C13" s="32"/>
      <c r="D13" s="32"/>
      <c r="E13" s="32"/>
      <c r="F13" s="32"/>
      <c r="G13" s="54" t="s">
        <v>19</v>
      </c>
      <c r="H13" s="268"/>
      <c r="I13" s="269"/>
      <c r="J13" s="32"/>
      <c r="O13" s="1"/>
      <c r="P13" s="20" t="s">
        <v>99</v>
      </c>
      <c r="Q13" s="20"/>
      <c r="R13" s="20"/>
      <c r="S13" s="20"/>
    </row>
    <row r="14" spans="1:19" x14ac:dyDescent="0.25">
      <c r="A14" s="32"/>
      <c r="B14" s="32"/>
      <c r="C14" s="32"/>
      <c r="D14" s="32"/>
      <c r="E14" s="32"/>
      <c r="F14" s="32"/>
      <c r="G14" s="54" t="s">
        <v>20</v>
      </c>
      <c r="H14" s="268"/>
      <c r="I14" s="269"/>
      <c r="J14" s="32"/>
      <c r="O14" s="1"/>
      <c r="P14" s="20" t="s">
        <v>100</v>
      </c>
      <c r="Q14" s="20"/>
      <c r="R14" s="20"/>
      <c r="S14" s="20"/>
    </row>
    <row r="15" spans="1:19" x14ac:dyDescent="0.25">
      <c r="A15" s="32"/>
      <c r="B15" s="32"/>
      <c r="C15" s="32"/>
      <c r="D15" s="32"/>
      <c r="E15" s="32"/>
      <c r="F15" s="32"/>
      <c r="G15" s="54" t="s">
        <v>21</v>
      </c>
      <c r="H15" s="268"/>
      <c r="I15" s="269"/>
      <c r="J15" s="32"/>
    </row>
    <row r="16" spans="1:19" x14ac:dyDescent="0.25">
      <c r="A16" s="32"/>
      <c r="B16" s="32"/>
      <c r="C16" s="32"/>
      <c r="D16" s="32"/>
      <c r="E16" s="32"/>
      <c r="F16" s="32"/>
      <c r="G16" s="55" t="s">
        <v>7</v>
      </c>
      <c r="H16" s="268"/>
      <c r="I16" s="269"/>
      <c r="J16" s="32"/>
    </row>
    <row r="17" spans="1:28" x14ac:dyDescent="0.25">
      <c r="A17" s="32"/>
      <c r="B17" s="32"/>
      <c r="C17" s="32"/>
      <c r="D17" s="32"/>
      <c r="E17" s="32"/>
      <c r="F17" s="32"/>
      <c r="G17" s="55" t="s">
        <v>107</v>
      </c>
      <c r="H17" s="266" t="s">
        <v>82</v>
      </c>
      <c r="I17" s="267"/>
      <c r="J17" s="32"/>
      <c r="P17" s="30" t="s">
        <v>106</v>
      </c>
      <c r="Q17" s="30"/>
    </row>
    <row r="18" spans="1:28" x14ac:dyDescent="0.25">
      <c r="A18" s="32"/>
      <c r="B18" s="32"/>
      <c r="C18" s="32"/>
      <c r="D18" s="32"/>
      <c r="E18" s="32"/>
      <c r="F18" s="32"/>
      <c r="G18" s="56" t="s">
        <v>54</v>
      </c>
      <c r="H18" s="266" t="s">
        <v>82</v>
      </c>
      <c r="I18" s="267"/>
      <c r="J18" s="32"/>
      <c r="P18" s="30" t="s">
        <v>95</v>
      </c>
      <c r="Q18" s="30"/>
    </row>
    <row r="19" spans="1:28" x14ac:dyDescent="0.25">
      <c r="A19" s="32"/>
      <c r="B19" s="32"/>
      <c r="C19" s="32"/>
      <c r="D19" s="32"/>
      <c r="E19" s="32"/>
      <c r="F19" s="32"/>
      <c r="G19" s="55" t="s">
        <v>77</v>
      </c>
      <c r="H19" s="60"/>
      <c r="I19" s="61" t="s">
        <v>82</v>
      </c>
      <c r="J19" s="32"/>
      <c r="P19" s="30" t="s">
        <v>96</v>
      </c>
      <c r="Q19" s="30"/>
      <c r="S19" s="30" t="s">
        <v>94</v>
      </c>
    </row>
    <row r="20" spans="1:28" ht="17.25" x14ac:dyDescent="0.25">
      <c r="A20" s="32"/>
      <c r="B20" s="32"/>
      <c r="C20" s="32"/>
      <c r="D20" s="32"/>
      <c r="E20" s="32"/>
      <c r="F20" s="32"/>
      <c r="G20" s="55" t="s">
        <v>101</v>
      </c>
      <c r="H20" s="222" t="s">
        <v>260</v>
      </c>
      <c r="I20" s="224"/>
      <c r="J20" s="32" t="s">
        <v>18</v>
      </c>
      <c r="L20" s="261" t="s">
        <v>80</v>
      </c>
      <c r="M20" s="262"/>
      <c r="N20" s="262"/>
      <c r="O20" s="262"/>
      <c r="P20" s="263"/>
      <c r="S20" s="30" t="s">
        <v>97</v>
      </c>
    </row>
    <row r="21" spans="1:28" x14ac:dyDescent="0.25">
      <c r="A21" s="32"/>
      <c r="B21" s="32"/>
      <c r="C21" s="32"/>
      <c r="D21" s="32"/>
      <c r="E21" s="32"/>
      <c r="F21" s="32"/>
      <c r="G21" s="55" t="s">
        <v>8</v>
      </c>
      <c r="H21" s="272" t="s">
        <v>45</v>
      </c>
      <c r="I21" s="273"/>
      <c r="J21" s="32"/>
      <c r="L21" s="12" t="s">
        <v>49</v>
      </c>
      <c r="M21" s="16" t="s">
        <v>54</v>
      </c>
      <c r="N21" s="2" t="s">
        <v>78</v>
      </c>
      <c r="P21" s="22" t="s">
        <v>81</v>
      </c>
    </row>
    <row r="22" spans="1:28" ht="18" x14ac:dyDescent="0.25">
      <c r="A22" s="32"/>
      <c r="B22" s="32"/>
      <c r="C22" s="32"/>
      <c r="D22" s="32"/>
      <c r="E22" s="32"/>
      <c r="F22" s="32"/>
      <c r="G22" s="54" t="s">
        <v>43</v>
      </c>
      <c r="H22" s="222"/>
      <c r="I22" s="224"/>
      <c r="J22" s="32"/>
      <c r="L22" s="13" t="s">
        <v>48</v>
      </c>
      <c r="M22" s="28" t="s">
        <v>46</v>
      </c>
      <c r="N22" s="15" t="s">
        <v>79</v>
      </c>
      <c r="P22" s="21" t="s">
        <v>83</v>
      </c>
      <c r="S22" s="22" t="s">
        <v>75</v>
      </c>
    </row>
    <row r="23" spans="1:28" ht="18" x14ac:dyDescent="0.25">
      <c r="A23" s="32"/>
      <c r="B23" s="32"/>
      <c r="C23" s="32"/>
      <c r="D23" s="32"/>
      <c r="E23" s="32"/>
      <c r="F23" s="32"/>
      <c r="G23" s="54" t="s">
        <v>44</v>
      </c>
      <c r="H23" s="222"/>
      <c r="I23" s="224"/>
      <c r="J23" s="32"/>
      <c r="L23" s="17" t="s">
        <v>51</v>
      </c>
      <c r="M23" s="18" t="s">
        <v>47</v>
      </c>
      <c r="N23" s="17" t="s">
        <v>76</v>
      </c>
      <c r="P23" s="20" t="s">
        <v>72</v>
      </c>
      <c r="S23" s="23" t="s">
        <v>73</v>
      </c>
    </row>
    <row r="24" spans="1:28" ht="15.75" x14ac:dyDescent="0.25">
      <c r="A24" s="32"/>
      <c r="B24" s="32"/>
      <c r="C24" s="32"/>
      <c r="D24" s="32"/>
      <c r="E24" s="32"/>
      <c r="F24" s="32"/>
      <c r="G24" s="271" t="s">
        <v>102</v>
      </c>
      <c r="H24" s="271"/>
      <c r="I24" s="271"/>
      <c r="J24" s="32"/>
      <c r="L24" s="13" t="s">
        <v>50</v>
      </c>
      <c r="M24" s="29" t="s">
        <v>64</v>
      </c>
      <c r="N24" s="28" t="s">
        <v>82</v>
      </c>
      <c r="P24" s="20" t="s">
        <v>70</v>
      </c>
      <c r="S24" s="24">
        <v>5</v>
      </c>
    </row>
    <row r="25" spans="1:28" x14ac:dyDescent="0.25">
      <c r="A25" s="32"/>
      <c r="B25" s="32"/>
      <c r="C25" s="32"/>
      <c r="D25" s="32"/>
      <c r="E25" s="32"/>
      <c r="F25" s="32"/>
      <c r="G25" s="271" t="s">
        <v>42</v>
      </c>
      <c r="H25" s="271"/>
      <c r="I25" s="271"/>
      <c r="J25" s="32"/>
      <c r="L25" s="13" t="s">
        <v>52</v>
      </c>
      <c r="M25" s="18" t="s">
        <v>65</v>
      </c>
      <c r="O25" s="17"/>
      <c r="P25" s="20" t="s">
        <v>92</v>
      </c>
      <c r="S25" s="24">
        <v>10</v>
      </c>
    </row>
    <row r="26" spans="1:28" x14ac:dyDescent="0.25">
      <c r="A26" s="32"/>
      <c r="B26" s="32"/>
      <c r="C26" s="32"/>
      <c r="D26" s="32"/>
      <c r="E26" s="32"/>
      <c r="F26" s="32"/>
      <c r="G26" s="271" t="s">
        <v>37</v>
      </c>
      <c r="H26" s="271"/>
      <c r="I26" s="271"/>
      <c r="J26" s="32"/>
      <c r="L26" s="13" t="s">
        <v>53</v>
      </c>
      <c r="M26" s="18" t="s">
        <v>66</v>
      </c>
      <c r="O26" s="17"/>
      <c r="P26" s="27">
        <v>2400</v>
      </c>
      <c r="R26" s="3"/>
      <c r="S26" s="24">
        <v>15</v>
      </c>
      <c r="T26" s="3"/>
      <c r="U26" s="3"/>
      <c r="V26" s="3"/>
      <c r="W26" s="3"/>
      <c r="X26" s="3"/>
      <c r="Y26" s="3"/>
      <c r="Z26" s="3"/>
      <c r="AA26" s="3"/>
      <c r="AB26" s="3"/>
    </row>
    <row r="27" spans="1:28" x14ac:dyDescent="0.25">
      <c r="A27" s="32"/>
      <c r="B27" s="32"/>
      <c r="C27" s="32"/>
      <c r="D27" s="32"/>
      <c r="E27" s="32"/>
      <c r="F27" s="32"/>
      <c r="G27" s="32"/>
      <c r="H27" s="32"/>
      <c r="I27" s="32"/>
      <c r="J27" s="32"/>
      <c r="L27" s="13" t="s">
        <v>55</v>
      </c>
      <c r="M27" s="31" t="s">
        <v>103</v>
      </c>
      <c r="O27" s="17"/>
      <c r="P27" s="20" t="s">
        <v>71</v>
      </c>
      <c r="R27" s="3"/>
      <c r="S27" s="24">
        <v>25</v>
      </c>
      <c r="T27" s="3"/>
      <c r="U27" s="3"/>
      <c r="V27" s="3"/>
      <c r="W27" s="3"/>
      <c r="X27" s="3"/>
      <c r="Y27" s="3"/>
      <c r="Z27" s="3"/>
      <c r="AA27" s="3"/>
      <c r="AB27" s="3"/>
    </row>
    <row r="28" spans="1:28" x14ac:dyDescent="0.25">
      <c r="A28" s="32"/>
      <c r="B28" s="32"/>
      <c r="C28" s="32"/>
      <c r="D28" s="32"/>
      <c r="E28" s="32"/>
      <c r="F28" s="32"/>
      <c r="G28" s="270" t="s">
        <v>108</v>
      </c>
      <c r="H28" s="270"/>
      <c r="I28" s="270"/>
      <c r="J28" s="32"/>
      <c r="L28" s="13" t="s">
        <v>56</v>
      </c>
      <c r="M28" s="28" t="s">
        <v>82</v>
      </c>
      <c r="O28" s="17"/>
      <c r="P28" s="20" t="s">
        <v>93</v>
      </c>
      <c r="R28" s="3"/>
      <c r="S28" s="24">
        <v>37.5</v>
      </c>
      <c r="T28" s="3"/>
      <c r="U28" s="3"/>
      <c r="V28" s="3"/>
      <c r="W28" s="3"/>
      <c r="X28" s="3"/>
      <c r="Y28" s="3"/>
      <c r="Z28" s="3"/>
      <c r="AA28" s="3"/>
      <c r="AB28" s="3"/>
    </row>
    <row r="29" spans="1:28" x14ac:dyDescent="0.25">
      <c r="A29" s="32"/>
      <c r="B29" s="32"/>
      <c r="C29" s="32"/>
      <c r="D29" s="32"/>
      <c r="E29" s="32"/>
      <c r="F29" s="32"/>
      <c r="G29" s="57" t="s">
        <v>38</v>
      </c>
      <c r="H29" s="57"/>
      <c r="I29" s="57"/>
      <c r="J29" s="32"/>
      <c r="L29" s="13" t="s">
        <v>57</v>
      </c>
      <c r="O29" s="13"/>
      <c r="P29" s="27">
        <v>277</v>
      </c>
      <c r="R29" s="3"/>
      <c r="S29" s="24">
        <v>50</v>
      </c>
      <c r="T29" s="3"/>
      <c r="U29" s="3"/>
      <c r="V29" s="3"/>
      <c r="W29" s="3"/>
      <c r="X29" s="3"/>
      <c r="Y29" s="3"/>
      <c r="Z29" s="3"/>
      <c r="AA29" s="3"/>
      <c r="AB29" s="3"/>
    </row>
    <row r="30" spans="1:28" x14ac:dyDescent="0.25">
      <c r="A30" s="32"/>
      <c r="B30" s="259" t="s">
        <v>105</v>
      </c>
      <c r="C30" s="259"/>
      <c r="D30" s="259"/>
      <c r="E30" s="259"/>
      <c r="F30" s="32"/>
      <c r="G30" s="58"/>
      <c r="H30" s="58"/>
      <c r="I30" s="58"/>
      <c r="J30" s="32"/>
      <c r="L30" s="13" t="s">
        <v>58</v>
      </c>
      <c r="O30" s="13"/>
      <c r="P30" s="13"/>
      <c r="R30" s="3"/>
      <c r="S30" s="25">
        <v>100</v>
      </c>
      <c r="T30" s="3"/>
      <c r="U30" s="3"/>
      <c r="V30" s="3"/>
      <c r="W30" s="3"/>
      <c r="X30" s="3"/>
      <c r="Y30" s="3"/>
      <c r="Z30" s="3"/>
      <c r="AA30" s="3"/>
      <c r="AB30" s="3"/>
    </row>
    <row r="31" spans="1:28" x14ac:dyDescent="0.25">
      <c r="A31" s="32"/>
      <c r="B31" s="32"/>
      <c r="C31" s="32"/>
      <c r="D31" s="32"/>
      <c r="E31" s="32"/>
      <c r="F31" s="32"/>
      <c r="G31" s="32"/>
      <c r="H31" s="32"/>
      <c r="I31" s="32"/>
      <c r="J31" s="32"/>
      <c r="L31" s="13" t="s">
        <v>59</v>
      </c>
      <c r="O31" s="13"/>
      <c r="P31" s="13"/>
      <c r="R31" s="3"/>
      <c r="S31" s="25">
        <v>167</v>
      </c>
      <c r="T31" s="3"/>
      <c r="U31" s="3"/>
      <c r="V31" s="3"/>
      <c r="W31" s="3"/>
      <c r="X31" s="3"/>
      <c r="Y31" s="3"/>
      <c r="Z31" s="3"/>
      <c r="AA31" s="3"/>
      <c r="AB31" s="3"/>
    </row>
    <row r="32" spans="1:28" x14ac:dyDescent="0.25">
      <c r="A32" s="32"/>
      <c r="B32" s="32"/>
      <c r="C32" s="32"/>
      <c r="D32" s="32"/>
      <c r="E32" s="32"/>
      <c r="F32" s="32"/>
      <c r="G32" s="35" t="s">
        <v>9</v>
      </c>
      <c r="H32" s="32"/>
      <c r="I32" s="32"/>
      <c r="J32" s="32"/>
      <c r="L32" s="13" t="s">
        <v>60</v>
      </c>
      <c r="O32" s="13"/>
      <c r="P32" s="13"/>
      <c r="R32" s="3"/>
      <c r="S32" s="25">
        <v>250</v>
      </c>
      <c r="T32" s="3"/>
      <c r="U32" s="3"/>
      <c r="V32" s="3"/>
      <c r="W32" s="3"/>
      <c r="X32" s="3"/>
      <c r="Y32" s="3"/>
      <c r="Z32" s="3"/>
      <c r="AA32" s="3"/>
      <c r="AB32" s="3"/>
    </row>
    <row r="33" spans="1:28" x14ac:dyDescent="0.25">
      <c r="A33" s="32"/>
      <c r="B33" s="32"/>
      <c r="C33" s="32"/>
      <c r="D33" s="32"/>
      <c r="E33" s="32"/>
      <c r="F33" s="32"/>
      <c r="G33" s="32" t="s">
        <v>22</v>
      </c>
      <c r="H33" s="264" t="s">
        <v>23</v>
      </c>
      <c r="I33" s="265"/>
      <c r="J33" s="32"/>
      <c r="L33" s="13" t="s">
        <v>61</v>
      </c>
      <c r="O33" s="13"/>
      <c r="P33" s="13"/>
      <c r="R33" s="3"/>
      <c r="S33" s="25">
        <v>333</v>
      </c>
      <c r="T33" s="3"/>
      <c r="U33" s="3"/>
      <c r="V33" s="3"/>
      <c r="W33" s="3"/>
      <c r="X33" s="3"/>
      <c r="Y33" s="3"/>
      <c r="Z33" s="3"/>
      <c r="AA33" s="3"/>
      <c r="AB33" s="3"/>
    </row>
    <row r="34" spans="1:28" x14ac:dyDescent="0.25">
      <c r="A34" s="32"/>
      <c r="B34" s="32"/>
      <c r="C34" s="32"/>
      <c r="D34" s="32"/>
      <c r="E34" s="32"/>
      <c r="F34" s="32"/>
      <c r="G34" s="32"/>
      <c r="H34" s="32"/>
      <c r="I34" s="32"/>
      <c r="J34" s="32"/>
      <c r="L34" s="13" t="s">
        <v>62</v>
      </c>
      <c r="O34" s="14"/>
      <c r="P34" s="14"/>
      <c r="R34" s="3"/>
      <c r="S34" s="25">
        <v>500</v>
      </c>
      <c r="T34" s="3"/>
      <c r="U34" s="3"/>
      <c r="V34" s="3"/>
      <c r="W34" s="3"/>
      <c r="X34" s="3"/>
      <c r="Y34" s="3"/>
      <c r="Z34" s="3"/>
      <c r="AA34" s="3"/>
      <c r="AB34" s="3"/>
    </row>
    <row r="35" spans="1:28" ht="173.25" customHeight="1" x14ac:dyDescent="0.25">
      <c r="A35" s="32"/>
      <c r="B35" s="32"/>
      <c r="C35" s="32"/>
      <c r="D35" s="32"/>
      <c r="E35" s="32"/>
      <c r="F35" s="32"/>
      <c r="G35" s="257" t="s">
        <v>119</v>
      </c>
      <c r="H35" s="258"/>
      <c r="I35" s="258"/>
      <c r="J35" s="32"/>
      <c r="L35" s="13" t="s">
        <v>63</v>
      </c>
      <c r="O35" s="17"/>
      <c r="P35" s="17"/>
      <c r="R35" s="3"/>
      <c r="S35" s="23" t="s">
        <v>74</v>
      </c>
      <c r="T35" s="3"/>
      <c r="U35" s="3"/>
      <c r="V35" s="3"/>
      <c r="W35" s="3"/>
      <c r="X35" s="3"/>
      <c r="Y35" s="3"/>
      <c r="Z35" s="3"/>
      <c r="AA35" s="3"/>
      <c r="AB35" s="3"/>
    </row>
    <row r="36" spans="1:28" x14ac:dyDescent="0.25">
      <c r="A36" s="32"/>
      <c r="B36" s="32"/>
      <c r="C36" s="32"/>
      <c r="D36" s="32"/>
      <c r="E36" s="32"/>
      <c r="F36" s="32"/>
      <c r="G36" s="32"/>
      <c r="H36" s="32"/>
      <c r="I36" s="209"/>
      <c r="J36" s="32"/>
      <c r="L36" s="13" t="s">
        <v>82</v>
      </c>
      <c r="O36" s="17"/>
      <c r="P36" s="17"/>
      <c r="R36" s="3"/>
      <c r="S36" s="24">
        <v>75</v>
      </c>
      <c r="T36" s="3"/>
      <c r="U36" s="3"/>
      <c r="V36" s="3"/>
      <c r="W36" s="3"/>
      <c r="X36" s="3"/>
      <c r="Y36" s="3"/>
      <c r="Z36" s="3"/>
      <c r="AA36" s="3"/>
      <c r="AB36" s="3"/>
    </row>
    <row r="37" spans="1:28" x14ac:dyDescent="0.25">
      <c r="A37" s="32"/>
      <c r="B37" s="32"/>
      <c r="C37" s="32"/>
      <c r="D37" s="32"/>
      <c r="E37" s="32"/>
      <c r="F37" s="32"/>
      <c r="G37" s="32"/>
      <c r="H37" s="32"/>
      <c r="I37" s="32"/>
      <c r="J37" s="32"/>
      <c r="O37" s="17"/>
      <c r="P37" s="17"/>
      <c r="R37" s="3"/>
      <c r="S37" s="24">
        <v>112.5</v>
      </c>
      <c r="T37" s="3"/>
      <c r="U37" s="3"/>
      <c r="V37" s="3"/>
      <c r="W37" s="3"/>
      <c r="X37" s="3"/>
      <c r="Y37" s="3"/>
      <c r="Z37" s="3"/>
      <c r="AA37" s="3"/>
      <c r="AB37" s="3"/>
    </row>
    <row r="38" spans="1:28" x14ac:dyDescent="0.25">
      <c r="A38" s="32"/>
      <c r="B38" s="32"/>
      <c r="C38" s="32"/>
      <c r="D38" s="32"/>
      <c r="E38" s="32"/>
      <c r="F38" s="32"/>
      <c r="G38" s="32"/>
      <c r="H38" s="32"/>
      <c r="I38" s="32"/>
      <c r="J38" s="32"/>
      <c r="O38" s="17"/>
      <c r="P38" s="17"/>
      <c r="R38" s="3"/>
      <c r="S38" s="24">
        <v>150</v>
      </c>
      <c r="T38" s="3"/>
      <c r="U38" s="3"/>
      <c r="V38" s="3"/>
      <c r="W38" s="3"/>
      <c r="X38" s="3"/>
      <c r="Y38" s="3"/>
      <c r="Z38" s="3"/>
      <c r="AA38" s="3"/>
      <c r="AB38" s="3"/>
    </row>
    <row r="39" spans="1:28" x14ac:dyDescent="0.25">
      <c r="A39" s="32"/>
      <c r="B39" s="32"/>
      <c r="C39" s="32"/>
      <c r="D39" s="32"/>
      <c r="E39" s="32"/>
      <c r="F39" s="32"/>
      <c r="G39" s="32"/>
      <c r="H39" s="32"/>
      <c r="I39" s="32"/>
      <c r="J39" s="32"/>
      <c r="O39" s="17"/>
      <c r="P39" s="17"/>
      <c r="R39" s="3"/>
      <c r="S39" s="24">
        <v>225</v>
      </c>
      <c r="T39" s="3"/>
      <c r="U39" s="3"/>
      <c r="V39" s="3"/>
      <c r="W39" s="3"/>
      <c r="X39" s="3"/>
      <c r="Y39" s="3"/>
      <c r="Z39" s="3"/>
      <c r="AA39" s="3"/>
      <c r="AB39" s="3"/>
    </row>
    <row r="40" spans="1:28" x14ac:dyDescent="0.25">
      <c r="A40" s="32"/>
      <c r="B40" s="32"/>
      <c r="C40" s="32"/>
      <c r="D40" s="32"/>
      <c r="E40" s="32"/>
      <c r="F40" s="32"/>
      <c r="G40" s="32"/>
      <c r="H40" s="32"/>
      <c r="I40" s="32"/>
      <c r="J40" s="32"/>
      <c r="O40" s="17"/>
      <c r="P40" s="17"/>
      <c r="R40" s="3"/>
      <c r="S40" s="24">
        <v>500</v>
      </c>
      <c r="T40" s="3"/>
      <c r="U40" s="3"/>
      <c r="V40" s="3"/>
      <c r="W40" s="3"/>
      <c r="X40" s="3"/>
      <c r="Y40" s="3"/>
      <c r="Z40" s="3"/>
      <c r="AA40" s="3"/>
      <c r="AB40" s="3"/>
    </row>
    <row r="41" spans="1:28" x14ac:dyDescent="0.25">
      <c r="A41" s="32"/>
      <c r="B41" s="32"/>
      <c r="C41" s="32"/>
      <c r="D41" s="32"/>
      <c r="E41" s="32"/>
      <c r="F41" s="32"/>
      <c r="G41" s="32"/>
      <c r="H41" s="32"/>
      <c r="I41" s="32"/>
      <c r="J41" s="32"/>
      <c r="O41" s="17"/>
      <c r="P41" s="17"/>
      <c r="R41" s="3"/>
      <c r="S41" s="24">
        <v>750</v>
      </c>
      <c r="T41" s="3"/>
      <c r="U41" s="3"/>
      <c r="V41" s="3"/>
      <c r="W41" s="3"/>
      <c r="X41" s="3"/>
      <c r="Y41" s="3"/>
      <c r="Z41" s="3"/>
      <c r="AA41" s="3"/>
      <c r="AB41" s="3"/>
    </row>
    <row r="42" spans="1:28" x14ac:dyDescent="0.25">
      <c r="A42" s="32"/>
      <c r="B42" s="32"/>
      <c r="C42" s="32"/>
      <c r="D42" s="32"/>
      <c r="E42" s="32"/>
      <c r="F42" s="32"/>
      <c r="G42" s="32"/>
      <c r="H42" s="32"/>
      <c r="I42" s="32"/>
      <c r="J42" s="32"/>
      <c r="O42" s="17"/>
      <c r="P42" s="17"/>
      <c r="R42" s="3"/>
      <c r="S42" s="24">
        <v>1000</v>
      </c>
      <c r="T42" s="3"/>
      <c r="U42" s="3"/>
      <c r="V42" s="3"/>
      <c r="W42" s="3"/>
      <c r="X42" s="3"/>
      <c r="Y42" s="3"/>
      <c r="Z42" s="3"/>
      <c r="AA42" s="3"/>
      <c r="AB42" s="3"/>
    </row>
    <row r="43" spans="1:28" x14ac:dyDescent="0.25">
      <c r="A43" s="32"/>
      <c r="B43" s="32"/>
      <c r="C43" s="32"/>
      <c r="D43" s="32"/>
      <c r="E43" s="32"/>
      <c r="F43" s="32"/>
      <c r="G43" s="32"/>
      <c r="H43" s="32"/>
      <c r="I43" s="32"/>
      <c r="J43" s="32"/>
      <c r="O43" s="17"/>
      <c r="P43" s="17"/>
      <c r="R43" s="3"/>
      <c r="S43" s="24">
        <v>1500</v>
      </c>
      <c r="T43" s="3"/>
      <c r="U43" s="3"/>
      <c r="V43" s="3"/>
      <c r="W43" s="3"/>
      <c r="X43" s="3"/>
      <c r="Y43" s="3"/>
      <c r="Z43" s="3"/>
      <c r="AA43" s="3"/>
      <c r="AB43" s="3"/>
    </row>
    <row r="44" spans="1:28" x14ac:dyDescent="0.25">
      <c r="A44" s="32"/>
      <c r="B44" s="32"/>
      <c r="C44" s="32"/>
      <c r="D44" s="32"/>
      <c r="E44" s="32"/>
      <c r="F44" s="32"/>
      <c r="G44" s="32"/>
      <c r="H44" s="32"/>
      <c r="I44" s="32"/>
      <c r="J44" s="32"/>
      <c r="O44" s="11"/>
      <c r="P44" s="11"/>
      <c r="R44" s="3"/>
      <c r="S44" s="24">
        <v>2000</v>
      </c>
      <c r="T44" s="3"/>
      <c r="U44" s="3"/>
      <c r="V44" s="3"/>
      <c r="W44" s="3"/>
      <c r="X44" s="3"/>
      <c r="Y44" s="3"/>
      <c r="Z44" s="3"/>
      <c r="AA44" s="3"/>
      <c r="AB44" s="3"/>
    </row>
    <row r="45" spans="1:28" x14ac:dyDescent="0.25">
      <c r="A45" s="32"/>
      <c r="B45" s="32"/>
      <c r="C45" s="32"/>
      <c r="D45" s="32"/>
      <c r="E45" s="32"/>
      <c r="F45" s="32"/>
      <c r="G45" s="32"/>
      <c r="H45" s="32"/>
      <c r="I45" s="32"/>
      <c r="J45" s="32"/>
      <c r="O45" s="11"/>
      <c r="P45" s="11"/>
      <c r="R45" s="3"/>
      <c r="S45" s="24">
        <v>2500</v>
      </c>
      <c r="T45" s="3"/>
      <c r="U45" s="3"/>
      <c r="V45" s="3"/>
      <c r="W45" s="3"/>
      <c r="X45" s="3"/>
      <c r="Y45" s="3"/>
      <c r="Z45" s="3"/>
      <c r="AA45" s="3"/>
      <c r="AB45" s="3"/>
    </row>
    <row r="46" spans="1:28" ht="26.25" x14ac:dyDescent="0.4">
      <c r="A46" s="32"/>
      <c r="B46" s="32"/>
      <c r="C46" s="32"/>
      <c r="D46" s="32"/>
      <c r="E46" s="32"/>
      <c r="F46" s="32"/>
      <c r="G46" s="59"/>
      <c r="H46" s="32"/>
      <c r="I46" s="32"/>
      <c r="J46" s="32"/>
      <c r="O46" s="11"/>
      <c r="P46" s="11"/>
      <c r="R46" s="3"/>
      <c r="S46" s="24">
        <v>3750</v>
      </c>
      <c r="T46" s="3"/>
      <c r="U46" s="3"/>
      <c r="V46" s="3"/>
      <c r="W46" s="3"/>
      <c r="X46" s="3"/>
      <c r="Y46" s="3"/>
      <c r="Z46" s="3"/>
      <c r="AA46" s="3"/>
      <c r="AB46" s="3"/>
    </row>
    <row r="47" spans="1:28" x14ac:dyDescent="0.25">
      <c r="A47" s="32"/>
      <c r="B47" s="32"/>
      <c r="C47" s="32"/>
      <c r="D47" s="32"/>
      <c r="E47" s="32"/>
      <c r="F47" s="32"/>
      <c r="G47" s="32"/>
      <c r="H47" s="32"/>
      <c r="I47" s="32"/>
      <c r="J47" s="32"/>
      <c r="R47" s="3"/>
      <c r="S47" s="24">
        <v>5000</v>
      </c>
      <c r="T47" s="3"/>
      <c r="U47" s="3"/>
      <c r="V47" s="3"/>
      <c r="W47" s="3"/>
      <c r="X47" s="3"/>
      <c r="Y47" s="3"/>
      <c r="Z47" s="3"/>
      <c r="AA47" s="3"/>
      <c r="AB47" s="3"/>
    </row>
    <row r="48" spans="1:28" x14ac:dyDescent="0.25">
      <c r="A48" s="32"/>
      <c r="B48" s="32"/>
      <c r="C48" s="32"/>
      <c r="D48" s="32"/>
      <c r="E48" s="32"/>
      <c r="F48" s="32"/>
      <c r="G48" s="32"/>
      <c r="H48" s="32"/>
      <c r="I48" s="32"/>
      <c r="J48" s="32"/>
      <c r="R48" s="3"/>
      <c r="S48" s="20" t="s">
        <v>84</v>
      </c>
      <c r="T48" s="3"/>
      <c r="U48" s="3"/>
      <c r="V48" s="3"/>
      <c r="W48" s="3"/>
      <c r="X48" s="3"/>
      <c r="Y48" s="3"/>
      <c r="Z48" s="3"/>
      <c r="AA48" s="3"/>
      <c r="AB48" s="3"/>
    </row>
    <row r="49" spans="1:28" x14ac:dyDescent="0.25">
      <c r="A49" s="32"/>
      <c r="B49" s="32"/>
      <c r="C49" s="32"/>
      <c r="D49" s="32"/>
      <c r="E49" s="32"/>
      <c r="F49" s="32"/>
      <c r="G49" s="32"/>
      <c r="H49" s="32"/>
      <c r="I49" s="32"/>
      <c r="J49" s="32"/>
      <c r="R49" s="3"/>
      <c r="S49" s="26" t="s">
        <v>18</v>
      </c>
      <c r="T49" s="3"/>
      <c r="U49" s="3"/>
      <c r="V49" s="3"/>
      <c r="W49" s="3"/>
      <c r="X49" s="3"/>
      <c r="Y49" s="3"/>
      <c r="Z49" s="3"/>
      <c r="AA49" s="3"/>
      <c r="AB49" s="3"/>
    </row>
    <row r="50" spans="1:28" ht="25.5" customHeight="1" x14ac:dyDescent="0.25">
      <c r="A50" s="32"/>
      <c r="B50" s="32"/>
      <c r="C50" s="32"/>
      <c r="D50" s="32"/>
      <c r="E50" s="32"/>
      <c r="F50" s="32"/>
      <c r="G50" s="32"/>
      <c r="H50" s="32"/>
      <c r="I50" s="32"/>
      <c r="J50" s="32"/>
      <c r="R50" s="3"/>
      <c r="S50" s="20"/>
      <c r="T50" s="3"/>
      <c r="U50" s="3"/>
      <c r="V50" s="3"/>
      <c r="W50" s="3"/>
      <c r="X50" s="3"/>
      <c r="Y50" s="3"/>
      <c r="Z50" s="3"/>
      <c r="AA50" s="3"/>
      <c r="AB50" s="3"/>
    </row>
    <row r="51" spans="1:28" x14ac:dyDescent="0.25">
      <c r="A51" s="32"/>
      <c r="B51" s="32"/>
      <c r="C51" s="32"/>
      <c r="D51" s="32"/>
      <c r="E51" s="32"/>
      <c r="F51" s="32"/>
      <c r="G51" s="32"/>
      <c r="H51" s="32"/>
      <c r="I51" s="32"/>
      <c r="J51" s="32"/>
      <c r="R51" s="3"/>
      <c r="S51" s="20"/>
      <c r="T51" s="3"/>
      <c r="U51" s="3"/>
      <c r="V51" s="3"/>
      <c r="W51" s="3"/>
      <c r="X51" s="3"/>
      <c r="Y51" s="3"/>
      <c r="Z51" s="3"/>
      <c r="AA51" s="3"/>
      <c r="AB51" s="3"/>
    </row>
    <row r="52" spans="1:28" x14ac:dyDescent="0.25">
      <c r="A52" s="32"/>
      <c r="B52" s="32"/>
      <c r="C52" s="32"/>
      <c r="D52" s="32"/>
      <c r="E52" s="32"/>
      <c r="F52" s="32"/>
      <c r="G52" s="32"/>
      <c r="H52" s="32"/>
      <c r="I52" s="32"/>
      <c r="J52" s="32"/>
      <c r="Q52" s="11"/>
      <c r="R52" s="3"/>
      <c r="S52" s="3"/>
      <c r="T52" s="3"/>
      <c r="U52" s="3"/>
      <c r="V52" s="3"/>
      <c r="W52" s="3"/>
      <c r="X52" s="3"/>
      <c r="Y52" s="3"/>
      <c r="Z52" s="3"/>
      <c r="AA52" s="3"/>
      <c r="AB52" s="3"/>
    </row>
    <row r="53" spans="1:28" x14ac:dyDescent="0.25">
      <c r="Q53" s="11"/>
    </row>
  </sheetData>
  <sheetProtection selectLockedCells="1"/>
  <mergeCells count="31">
    <mergeCell ref="H23:I23"/>
    <mergeCell ref="B2:J2"/>
    <mergeCell ref="H11:I11"/>
    <mergeCell ref="H15:I15"/>
    <mergeCell ref="D7:E7"/>
    <mergeCell ref="F8:H8"/>
    <mergeCell ref="F9:H9"/>
    <mergeCell ref="D9:E9"/>
    <mergeCell ref="F6:H6"/>
    <mergeCell ref="F7:H7"/>
    <mergeCell ref="A6:E6"/>
    <mergeCell ref="A8:E8"/>
    <mergeCell ref="B3:I3"/>
    <mergeCell ref="H13:I13"/>
    <mergeCell ref="H14:I14"/>
    <mergeCell ref="G35:I35"/>
    <mergeCell ref="B30:E30"/>
    <mergeCell ref="B11:E11"/>
    <mergeCell ref="B4:J4"/>
    <mergeCell ref="L20:P20"/>
    <mergeCell ref="H33:I33"/>
    <mergeCell ref="H17:I17"/>
    <mergeCell ref="H16:I16"/>
    <mergeCell ref="H18:I18"/>
    <mergeCell ref="G28:I28"/>
    <mergeCell ref="G25:I25"/>
    <mergeCell ref="G26:I26"/>
    <mergeCell ref="H20:I20"/>
    <mergeCell ref="H22:I22"/>
    <mergeCell ref="H21:I21"/>
    <mergeCell ref="G24:I24"/>
  </mergeCells>
  <dataValidations count="3">
    <dataValidation type="list" allowBlank="1" showInputMessage="1" showErrorMessage="1" sqref="H17:I17" xr:uid="{00000000-0002-0000-0300-000000000000}">
      <formula1>$L$22:$L$38</formula1>
    </dataValidation>
    <dataValidation type="list" allowBlank="1" showInputMessage="1" showErrorMessage="1" sqref="I19" xr:uid="{00000000-0002-0000-0300-000001000000}">
      <formula1>$N$22:$N$26</formula1>
    </dataValidation>
    <dataValidation type="list" allowBlank="1" showInputMessage="1" showErrorMessage="1" sqref="H18:I18" xr:uid="{00000000-0002-0000-0300-000002000000}">
      <formula1>$M$22:$M$30</formula1>
    </dataValidation>
  </dataValidations>
  <pageMargins left="0.2" right="0.2" top="0.5" bottom="0.25" header="0.3" footer="0.3"/>
  <pageSetup scale="8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'Request Form (Customer)'!$J$21:$J$33</xm:f>
          </x14:formula1>
          <xm:sqref>H20:I20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84"/>
  <sheetViews>
    <sheetView showGridLines="0" topLeftCell="A58" workbookViewId="0">
      <selection activeCell="K80" sqref="K80"/>
    </sheetView>
  </sheetViews>
  <sheetFormatPr defaultRowHeight="15" x14ac:dyDescent="0.25"/>
  <cols>
    <col min="1" max="1" width="1.85546875" customWidth="1"/>
    <col min="2" max="2" width="11.7109375" customWidth="1"/>
    <col min="5" max="5" width="10.140625" customWidth="1"/>
    <col min="6" max="6" width="9.5703125" bestFit="1" customWidth="1"/>
    <col min="7" max="7" width="12.7109375" customWidth="1"/>
    <col min="8" max="8" width="14" customWidth="1"/>
    <col min="9" max="9" width="2" customWidth="1"/>
  </cols>
  <sheetData>
    <row r="1" spans="2:11" ht="21" x14ac:dyDescent="0.3">
      <c r="B1" s="65" t="s">
        <v>133</v>
      </c>
      <c r="J1" s="177" t="s">
        <v>18</v>
      </c>
    </row>
    <row r="2" spans="2:11" x14ac:dyDescent="0.25">
      <c r="B2" s="66" t="s">
        <v>120</v>
      </c>
    </row>
    <row r="3" spans="2:11" x14ac:dyDescent="0.25">
      <c r="B3" s="75"/>
      <c r="C3" s="75"/>
      <c r="D3" s="283" t="s">
        <v>243</v>
      </c>
      <c r="E3" s="284"/>
      <c r="F3" s="284"/>
      <c r="G3" s="285"/>
      <c r="H3" s="75" t="s">
        <v>18</v>
      </c>
    </row>
    <row r="4" spans="2:11" ht="45" x14ac:dyDescent="0.25">
      <c r="B4" s="71" t="s">
        <v>121</v>
      </c>
      <c r="C4" s="71" t="s">
        <v>122</v>
      </c>
      <c r="D4" s="72" t="s">
        <v>123</v>
      </c>
      <c r="E4" s="73" t="s">
        <v>124</v>
      </c>
      <c r="F4" s="73" t="s">
        <v>125</v>
      </c>
      <c r="G4" s="70" t="s">
        <v>126</v>
      </c>
      <c r="H4" s="71" t="s">
        <v>127</v>
      </c>
      <c r="J4" s="286" t="s">
        <v>128</v>
      </c>
      <c r="K4" s="287"/>
    </row>
    <row r="5" spans="2:11" x14ac:dyDescent="0.25">
      <c r="B5" s="67">
        <v>75</v>
      </c>
      <c r="C5" s="76">
        <v>4710090</v>
      </c>
      <c r="D5" s="2">
        <v>1.01</v>
      </c>
      <c r="E5" s="2">
        <v>2.92</v>
      </c>
      <c r="F5" s="178">
        <f t="shared" ref="F5:F14" si="0">SUM(E5/D5)</f>
        <v>2.891089108910891</v>
      </c>
      <c r="G5" s="2">
        <v>1.62</v>
      </c>
      <c r="H5" s="68">
        <f>B5/(0.48*1.73)*(100/G5)</f>
        <v>5575.1801898237354</v>
      </c>
      <c r="I5" t="s">
        <v>18</v>
      </c>
      <c r="J5" s="86" t="s">
        <v>129</v>
      </c>
      <c r="K5" s="86" t="s">
        <v>130</v>
      </c>
    </row>
    <row r="6" spans="2:11" x14ac:dyDescent="0.25">
      <c r="B6" s="67">
        <v>112.5</v>
      </c>
      <c r="C6" s="12">
        <v>4700091</v>
      </c>
      <c r="D6" s="2">
        <v>0.98</v>
      </c>
      <c r="E6" s="2">
        <v>2.52</v>
      </c>
      <c r="F6" s="178">
        <f t="shared" si="0"/>
        <v>2.5714285714285716</v>
      </c>
      <c r="G6" s="178">
        <v>2.7</v>
      </c>
      <c r="H6" s="68">
        <f t="shared" ref="H6:H15" si="1">B6/(0.48*1.73)*(100/G6)</f>
        <v>5017.6621708413622</v>
      </c>
      <c r="I6" t="s">
        <v>18</v>
      </c>
      <c r="J6" s="2">
        <v>100</v>
      </c>
      <c r="K6" s="69">
        <v>10000</v>
      </c>
    </row>
    <row r="7" spans="2:11" x14ac:dyDescent="0.25">
      <c r="B7" s="67">
        <v>150</v>
      </c>
      <c r="C7" s="12">
        <v>4700228</v>
      </c>
      <c r="D7" s="2">
        <v>0.89</v>
      </c>
      <c r="E7" s="2">
        <v>2.97</v>
      </c>
      <c r="F7" s="178">
        <f t="shared" si="0"/>
        <v>3.3370786516853936</v>
      </c>
      <c r="G7" s="2">
        <v>3.18</v>
      </c>
      <c r="H7" s="68">
        <f t="shared" si="1"/>
        <v>5680.3722688770131</v>
      </c>
      <c r="I7" t="s">
        <v>18</v>
      </c>
      <c r="J7" s="2">
        <v>400</v>
      </c>
      <c r="K7" s="69">
        <v>22000</v>
      </c>
    </row>
    <row r="8" spans="2:11" x14ac:dyDescent="0.25">
      <c r="B8" s="67">
        <v>225</v>
      </c>
      <c r="C8" s="12">
        <v>4700229</v>
      </c>
      <c r="D8" s="2">
        <v>0.8</v>
      </c>
      <c r="E8" s="2">
        <v>3.74</v>
      </c>
      <c r="F8" s="178">
        <f t="shared" si="0"/>
        <v>4.6749999999999998</v>
      </c>
      <c r="G8" s="2">
        <v>3.52</v>
      </c>
      <c r="H8" s="68">
        <f t="shared" si="1"/>
        <v>7697.5499211770893</v>
      </c>
      <c r="I8" t="s">
        <v>18</v>
      </c>
      <c r="J8" s="2">
        <v>800</v>
      </c>
      <c r="K8" s="69">
        <v>22000</v>
      </c>
    </row>
    <row r="9" spans="2:11" x14ac:dyDescent="0.25">
      <c r="B9" s="67">
        <v>300</v>
      </c>
      <c r="C9" s="12">
        <v>4700094</v>
      </c>
      <c r="D9" s="2">
        <v>0.78</v>
      </c>
      <c r="E9" s="2">
        <v>3.66</v>
      </c>
      <c r="F9" s="178">
        <f t="shared" si="0"/>
        <v>4.6923076923076925</v>
      </c>
      <c r="G9" s="2">
        <v>1.61</v>
      </c>
      <c r="H9" s="68">
        <f t="shared" si="1"/>
        <v>22439.234552830934</v>
      </c>
      <c r="I9" t="s">
        <v>18</v>
      </c>
      <c r="J9" s="2">
        <v>1600</v>
      </c>
      <c r="K9" s="69">
        <v>65000</v>
      </c>
    </row>
    <row r="10" spans="2:11" x14ac:dyDescent="0.25">
      <c r="B10" s="67">
        <v>500</v>
      </c>
      <c r="C10" s="12">
        <v>7991410</v>
      </c>
      <c r="D10" s="2">
        <v>0.74</v>
      </c>
      <c r="E10" s="2">
        <v>3.88</v>
      </c>
      <c r="F10" s="178">
        <f t="shared" si="0"/>
        <v>5.243243243243243</v>
      </c>
      <c r="G10" s="2">
        <v>1.94</v>
      </c>
      <c r="H10" s="68">
        <f t="shared" si="1"/>
        <v>31037.085592833169</v>
      </c>
      <c r="I10" t="s">
        <v>18</v>
      </c>
      <c r="J10" s="2">
        <v>3000</v>
      </c>
      <c r="K10" s="69">
        <v>85000</v>
      </c>
    </row>
    <row r="11" spans="2:11" x14ac:dyDescent="0.25">
      <c r="B11" s="67">
        <v>750</v>
      </c>
      <c r="C11" s="12">
        <v>7991371</v>
      </c>
      <c r="D11" s="2">
        <v>0.73</v>
      </c>
      <c r="E11" s="2">
        <v>5.68</v>
      </c>
      <c r="F11" s="178">
        <f t="shared" si="0"/>
        <v>7.7808219178082192</v>
      </c>
      <c r="G11" s="2">
        <v>5.63</v>
      </c>
      <c r="H11" s="68">
        <f t="shared" si="1"/>
        <v>16042.259160771673</v>
      </c>
      <c r="I11" t="s">
        <v>18</v>
      </c>
      <c r="J11" s="2">
        <v>4000</v>
      </c>
      <c r="K11" s="69">
        <v>85000</v>
      </c>
    </row>
    <row r="12" spans="2:11" x14ac:dyDescent="0.25">
      <c r="B12" s="67">
        <v>1000</v>
      </c>
      <c r="C12" s="12">
        <v>9174749</v>
      </c>
      <c r="D12" s="2">
        <v>0.62</v>
      </c>
      <c r="E12" s="2">
        <v>5.74</v>
      </c>
      <c r="F12" s="178">
        <f t="shared" si="0"/>
        <v>9.258064516129032</v>
      </c>
      <c r="G12" s="2">
        <v>5.45</v>
      </c>
      <c r="H12" s="68">
        <f t="shared" si="1"/>
        <v>22096.126990861045</v>
      </c>
      <c r="I12" t="s">
        <v>18</v>
      </c>
    </row>
    <row r="13" spans="2:11" x14ac:dyDescent="0.25">
      <c r="B13" s="67">
        <v>1500</v>
      </c>
      <c r="C13" s="12">
        <v>7992507</v>
      </c>
      <c r="D13" s="2">
        <v>0.69</v>
      </c>
      <c r="E13" s="2">
        <v>5.65</v>
      </c>
      <c r="F13" s="178">
        <f t="shared" si="0"/>
        <v>8.188405797101451</v>
      </c>
      <c r="G13" s="2">
        <v>5.46</v>
      </c>
      <c r="H13" s="68">
        <f t="shared" si="1"/>
        <v>33083.486840712278</v>
      </c>
      <c r="I13" t="s">
        <v>18</v>
      </c>
    </row>
    <row r="14" spans="2:11" x14ac:dyDescent="0.25">
      <c r="B14" s="67">
        <v>2000</v>
      </c>
      <c r="C14" s="12">
        <v>4700159</v>
      </c>
      <c r="D14" s="2">
        <v>0.69</v>
      </c>
      <c r="E14" s="2">
        <v>5.62</v>
      </c>
      <c r="F14" s="178">
        <f t="shared" si="0"/>
        <v>8.1449275362318847</v>
      </c>
      <c r="G14" s="2">
        <v>5.66</v>
      </c>
      <c r="H14" s="68">
        <f t="shared" si="1"/>
        <v>42552.612049538053</v>
      </c>
      <c r="I14" t="s">
        <v>18</v>
      </c>
    </row>
    <row r="15" spans="2:11" x14ac:dyDescent="0.25">
      <c r="B15" s="67">
        <v>2500</v>
      </c>
      <c r="C15" s="12">
        <v>9175845</v>
      </c>
      <c r="D15" s="2">
        <v>0.63</v>
      </c>
      <c r="E15" s="2">
        <v>5.65</v>
      </c>
      <c r="F15" s="178">
        <f t="shared" ref="F15" si="2">SUM(E15/D15)</f>
        <v>8.9682539682539684</v>
      </c>
      <c r="G15" s="2">
        <v>5.39</v>
      </c>
      <c r="H15" s="68">
        <f t="shared" si="1"/>
        <v>55855.237523280477</v>
      </c>
      <c r="I15" t="s">
        <v>18</v>
      </c>
    </row>
    <row r="17" spans="2:9" ht="18.75" x14ac:dyDescent="0.3">
      <c r="B17" s="65" t="s">
        <v>263</v>
      </c>
    </row>
    <row r="18" spans="2:9" x14ac:dyDescent="0.25">
      <c r="B18" s="75"/>
      <c r="C18" s="75"/>
      <c r="D18" s="283" t="s">
        <v>243</v>
      </c>
      <c r="E18" s="284"/>
      <c r="F18" s="284"/>
      <c r="G18" s="285"/>
      <c r="H18" s="75"/>
    </row>
    <row r="19" spans="2:9" ht="45" x14ac:dyDescent="0.25">
      <c r="B19" s="71" t="s">
        <v>121</v>
      </c>
      <c r="C19" s="71" t="s">
        <v>122</v>
      </c>
      <c r="D19" s="72" t="s">
        <v>123</v>
      </c>
      <c r="E19" s="73" t="s">
        <v>124</v>
      </c>
      <c r="F19" s="73" t="s">
        <v>125</v>
      </c>
      <c r="G19" s="70" t="s">
        <v>126</v>
      </c>
      <c r="H19" s="71" t="s">
        <v>127</v>
      </c>
    </row>
    <row r="20" spans="2:9" x14ac:dyDescent="0.25">
      <c r="B20" s="67">
        <v>75</v>
      </c>
      <c r="C20" s="2">
        <v>7991359</v>
      </c>
      <c r="D20" s="2">
        <v>1.1599999999999999</v>
      </c>
      <c r="E20" s="178">
        <v>2.4900000000000002</v>
      </c>
      <c r="F20" s="178">
        <f t="shared" ref="F20:F23" si="3">SUM(E20/D20)</f>
        <v>2.1465517241379315</v>
      </c>
      <c r="G20" s="178">
        <v>2.7</v>
      </c>
      <c r="H20" s="68">
        <f>B20/(0.208*1.73)*(100/G20)</f>
        <v>7719.4802628328644</v>
      </c>
      <c r="I20" t="s">
        <v>18</v>
      </c>
    </row>
    <row r="21" spans="2:9" x14ac:dyDescent="0.25">
      <c r="B21" s="67">
        <v>112.5</v>
      </c>
      <c r="C21" s="2">
        <v>4700211</v>
      </c>
      <c r="D21" s="2">
        <v>0.83</v>
      </c>
      <c r="E21" s="2">
        <v>2.1800000000000002</v>
      </c>
      <c r="F21" s="178">
        <f t="shared" si="3"/>
        <v>2.6265060240963858</v>
      </c>
      <c r="G21" s="2">
        <v>2.33</v>
      </c>
      <c r="H21" s="68">
        <f t="shared" ref="H21:H25" si="4">B21/(0.208*1.73)*(100/G21)</f>
        <v>13417.980714366136</v>
      </c>
      <c r="I21" t="s">
        <v>18</v>
      </c>
    </row>
    <row r="22" spans="2:9" x14ac:dyDescent="0.25">
      <c r="B22" s="67">
        <v>150</v>
      </c>
      <c r="C22" s="2">
        <v>4730212</v>
      </c>
      <c r="D22" s="2">
        <v>1.17</v>
      </c>
      <c r="E22" s="2">
        <v>3.03</v>
      </c>
      <c r="F22" s="178">
        <f t="shared" si="3"/>
        <v>2.5897435897435899</v>
      </c>
      <c r="G22" s="178">
        <v>3.2</v>
      </c>
      <c r="H22" s="68">
        <f t="shared" si="4"/>
        <v>13026.622943530459</v>
      </c>
      <c r="I22" t="s">
        <v>18</v>
      </c>
    </row>
    <row r="23" spans="2:9" x14ac:dyDescent="0.25">
      <c r="B23" s="67">
        <v>225</v>
      </c>
      <c r="C23" s="2">
        <v>7991903</v>
      </c>
      <c r="D23" s="178">
        <v>1.4</v>
      </c>
      <c r="E23" s="2">
        <v>2.46</v>
      </c>
      <c r="F23" s="178">
        <f t="shared" si="3"/>
        <v>1.7571428571428573</v>
      </c>
      <c r="G23" s="178">
        <v>2.7</v>
      </c>
      <c r="H23" s="68">
        <f t="shared" si="4"/>
        <v>23158.440788498592</v>
      </c>
      <c r="I23" t="s">
        <v>18</v>
      </c>
    </row>
    <row r="24" spans="2:9" x14ac:dyDescent="0.25">
      <c r="B24" s="67">
        <v>300</v>
      </c>
      <c r="C24" s="2">
        <v>4700214</v>
      </c>
      <c r="D24" s="2">
        <v>0.81</v>
      </c>
      <c r="E24" s="2">
        <v>3.11</v>
      </c>
      <c r="F24" s="2">
        <v>3.84</v>
      </c>
      <c r="G24" s="2">
        <v>1.75</v>
      </c>
      <c r="H24" s="68">
        <f t="shared" si="4"/>
        <v>47640.221050625682</v>
      </c>
      <c r="I24" t="s">
        <v>18</v>
      </c>
    </row>
    <row r="25" spans="2:9" x14ac:dyDescent="0.25">
      <c r="B25" s="67">
        <v>500</v>
      </c>
      <c r="C25" s="2">
        <v>9175340</v>
      </c>
      <c r="D25" s="2">
        <v>0.83</v>
      </c>
      <c r="E25" s="2">
        <v>3.53</v>
      </c>
      <c r="F25" s="2">
        <v>4.25</v>
      </c>
      <c r="G25" s="2">
        <v>2.17</v>
      </c>
      <c r="H25" s="68">
        <f t="shared" si="4"/>
        <v>64032.555175572154</v>
      </c>
      <c r="I25" t="s">
        <v>18</v>
      </c>
    </row>
    <row r="26" spans="2:9" x14ac:dyDescent="0.25">
      <c r="B26" s="67">
        <v>750</v>
      </c>
      <c r="C26" s="2">
        <v>7999497</v>
      </c>
      <c r="D26" s="2">
        <v>0.85</v>
      </c>
      <c r="E26" s="2">
        <v>5.79</v>
      </c>
      <c r="F26" s="178">
        <f>SUM(E26/D26)</f>
        <v>6.8117647058823527</v>
      </c>
      <c r="G26" s="178">
        <v>5.8</v>
      </c>
      <c r="H26" s="68">
        <f>750/(0.208*1.73)*(100/G26)</f>
        <v>35935.511568359885</v>
      </c>
    </row>
    <row r="27" spans="2:9" x14ac:dyDescent="0.25">
      <c r="B27" s="67">
        <v>1000</v>
      </c>
      <c r="C27" s="2">
        <v>8004518</v>
      </c>
      <c r="D27" s="2">
        <v>0.83</v>
      </c>
      <c r="E27" s="2">
        <v>5.89</v>
      </c>
      <c r="F27" s="178">
        <f>SUM(E27/D27)</f>
        <v>7.096385542168675</v>
      </c>
      <c r="G27" s="178">
        <v>5.95</v>
      </c>
      <c r="H27" s="68">
        <f>1000/(0.208*1.73)*(100/G27)</f>
        <v>46706.09906924086</v>
      </c>
      <c r="I27" t="s">
        <v>18</v>
      </c>
    </row>
    <row r="29" spans="2:9" ht="18.75" x14ac:dyDescent="0.3">
      <c r="B29" s="65" t="s">
        <v>264</v>
      </c>
    </row>
    <row r="30" spans="2:9" x14ac:dyDescent="0.25">
      <c r="B30" s="75"/>
      <c r="C30" s="75"/>
      <c r="D30" s="283" t="s">
        <v>243</v>
      </c>
      <c r="E30" s="284"/>
      <c r="F30" s="284"/>
      <c r="G30" s="285"/>
      <c r="H30" s="75" t="s">
        <v>18</v>
      </c>
    </row>
    <row r="31" spans="2:9" ht="45" x14ac:dyDescent="0.25">
      <c r="B31" s="71" t="s">
        <v>121</v>
      </c>
      <c r="C31" s="78" t="s">
        <v>122</v>
      </c>
      <c r="D31" s="74" t="s">
        <v>123</v>
      </c>
      <c r="E31" s="77" t="s">
        <v>124</v>
      </c>
      <c r="F31" s="77" t="s">
        <v>125</v>
      </c>
      <c r="G31" s="70" t="s">
        <v>126</v>
      </c>
      <c r="H31" s="71" t="s">
        <v>127</v>
      </c>
    </row>
    <row r="32" spans="2:9" x14ac:dyDescent="0.25">
      <c r="B32" s="67">
        <v>10</v>
      </c>
      <c r="C32" s="2" t="s">
        <v>242</v>
      </c>
      <c r="D32" s="2" t="s">
        <v>242</v>
      </c>
      <c r="E32" s="2" t="s">
        <v>242</v>
      </c>
      <c r="F32" s="2" t="s">
        <v>242</v>
      </c>
      <c r="G32" s="2">
        <v>1.1599999999999999</v>
      </c>
      <c r="H32" s="68">
        <f>(B32/0.24)*(100/G32)</f>
        <v>3591.9540229885065</v>
      </c>
      <c r="I32" t="s">
        <v>18</v>
      </c>
    </row>
    <row r="33" spans="1:11" x14ac:dyDescent="0.25">
      <c r="B33" s="67">
        <v>25</v>
      </c>
      <c r="C33" s="2">
        <v>4600612</v>
      </c>
      <c r="D33" s="2">
        <v>0.92</v>
      </c>
      <c r="E33" s="178">
        <v>1.5</v>
      </c>
      <c r="F33" s="178">
        <f t="shared" ref="F33:F40" si="5">SUM(E33/D33)</f>
        <v>1.6304347826086956</v>
      </c>
      <c r="G33" s="178">
        <v>1.7</v>
      </c>
      <c r="H33" s="68">
        <f t="shared" ref="H33:H40" si="6">(B33/0.24)*(100/G33)</f>
        <v>6127.4509803921574</v>
      </c>
      <c r="I33" t="s">
        <v>18</v>
      </c>
    </row>
    <row r="34" spans="1:11" x14ac:dyDescent="0.25">
      <c r="B34" s="67">
        <v>50</v>
      </c>
      <c r="C34" s="2">
        <v>9162314</v>
      </c>
      <c r="D34" s="178">
        <v>0.8</v>
      </c>
      <c r="E34" s="178">
        <v>1.4</v>
      </c>
      <c r="F34" s="178">
        <f t="shared" si="5"/>
        <v>1.7499999999999998</v>
      </c>
      <c r="G34" s="178">
        <v>1.6</v>
      </c>
      <c r="H34" s="68">
        <f t="shared" si="6"/>
        <v>13020.833333333334</v>
      </c>
      <c r="I34" t="s">
        <v>18</v>
      </c>
    </row>
    <row r="35" spans="1:11" x14ac:dyDescent="0.25">
      <c r="B35" s="67">
        <v>75</v>
      </c>
      <c r="C35" s="2">
        <v>4500356</v>
      </c>
      <c r="D35" s="2">
        <v>0.97</v>
      </c>
      <c r="E35" s="178">
        <v>1.1000000000000001</v>
      </c>
      <c r="F35" s="178">
        <f t="shared" si="5"/>
        <v>1.1340206185567012</v>
      </c>
      <c r="G35" s="2">
        <v>1.49</v>
      </c>
      <c r="H35" s="68">
        <f t="shared" si="6"/>
        <v>20973.15436241611</v>
      </c>
      <c r="I35" t="s">
        <v>18</v>
      </c>
    </row>
    <row r="36" spans="1:11" x14ac:dyDescent="0.25">
      <c r="B36" s="67">
        <v>100</v>
      </c>
      <c r="C36" s="2">
        <v>9161902</v>
      </c>
      <c r="D36" s="2">
        <v>0.98</v>
      </c>
      <c r="E36" s="178">
        <v>1.2</v>
      </c>
      <c r="F36" s="178">
        <f t="shared" si="5"/>
        <v>1.2244897959183674</v>
      </c>
      <c r="G36" s="2">
        <v>1.51</v>
      </c>
      <c r="H36" s="68">
        <f t="shared" si="6"/>
        <v>27593.818984547459</v>
      </c>
      <c r="I36" t="s">
        <v>18</v>
      </c>
    </row>
    <row r="37" spans="1:11" x14ac:dyDescent="0.25">
      <c r="B37" s="67">
        <v>167</v>
      </c>
      <c r="C37" s="2" t="s">
        <v>242</v>
      </c>
      <c r="D37" s="2" t="s">
        <v>242</v>
      </c>
      <c r="E37" s="2" t="s">
        <v>242</v>
      </c>
      <c r="F37" s="2" t="s">
        <v>242</v>
      </c>
      <c r="G37" s="2">
        <v>1.55</v>
      </c>
      <c r="H37" s="68">
        <f t="shared" si="6"/>
        <v>44892.473118279573</v>
      </c>
      <c r="I37" t="s">
        <v>18</v>
      </c>
    </row>
    <row r="38" spans="1:11" x14ac:dyDescent="0.25">
      <c r="B38" s="67">
        <v>250</v>
      </c>
      <c r="C38" s="148">
        <v>4500115</v>
      </c>
      <c r="D38" s="179">
        <v>0.7</v>
      </c>
      <c r="E38" s="148">
        <v>2.37</v>
      </c>
      <c r="F38" s="179">
        <f t="shared" si="5"/>
        <v>3.3857142857142861</v>
      </c>
      <c r="G38" s="179">
        <v>2.5</v>
      </c>
      <c r="H38" s="68">
        <f t="shared" si="6"/>
        <v>41666.666666666672</v>
      </c>
      <c r="I38" t="s">
        <v>18</v>
      </c>
    </row>
    <row r="39" spans="1:11" x14ac:dyDescent="0.25">
      <c r="B39" s="67">
        <v>333</v>
      </c>
      <c r="C39" s="148">
        <v>4500116</v>
      </c>
      <c r="D39" s="148">
        <v>0.67</v>
      </c>
      <c r="E39" s="148">
        <v>3.11</v>
      </c>
      <c r="F39" s="179">
        <f t="shared" si="5"/>
        <v>4.6417910447761193</v>
      </c>
      <c r="G39" s="179">
        <v>3.2</v>
      </c>
      <c r="H39" s="68">
        <f t="shared" si="6"/>
        <v>43359.375</v>
      </c>
      <c r="I39" t="s">
        <v>18</v>
      </c>
      <c r="K39" t="s">
        <v>18</v>
      </c>
    </row>
    <row r="40" spans="1:11" x14ac:dyDescent="0.25">
      <c r="B40" s="67">
        <v>500</v>
      </c>
      <c r="C40" s="148">
        <v>4500108</v>
      </c>
      <c r="D40" s="148">
        <v>0.65</v>
      </c>
      <c r="E40" s="179">
        <v>2.6</v>
      </c>
      <c r="F40" s="179">
        <f t="shared" si="5"/>
        <v>4</v>
      </c>
      <c r="G40" s="179">
        <v>2.7</v>
      </c>
      <c r="H40" s="68">
        <f t="shared" si="6"/>
        <v>77160.493827160506</v>
      </c>
      <c r="I40" t="s">
        <v>18</v>
      </c>
    </row>
    <row r="41" spans="1:11" x14ac:dyDescent="0.25">
      <c r="I41" t="s">
        <v>18</v>
      </c>
    </row>
    <row r="42" spans="1:11" ht="60" customHeight="1" x14ac:dyDescent="0.25">
      <c r="A42" s="81">
        <v>1</v>
      </c>
      <c r="B42" s="288" t="s">
        <v>131</v>
      </c>
      <c r="C42" s="289"/>
      <c r="D42" s="289"/>
      <c r="E42" s="289"/>
      <c r="F42" s="289"/>
      <c r="G42" s="289"/>
      <c r="H42" s="290"/>
    </row>
    <row r="43" spans="1:11" x14ac:dyDescent="0.25">
      <c r="A43" s="80">
        <v>2</v>
      </c>
      <c r="B43" s="82" t="s">
        <v>244</v>
      </c>
      <c r="C43" s="83"/>
      <c r="D43" s="83"/>
      <c r="E43" s="83"/>
      <c r="F43" s="83"/>
      <c r="G43" s="83"/>
      <c r="H43" s="84"/>
    </row>
    <row r="46" spans="1:11" ht="18.75" x14ac:dyDescent="0.3">
      <c r="B46" s="65" t="s">
        <v>265</v>
      </c>
    </row>
    <row r="47" spans="1:11" x14ac:dyDescent="0.25">
      <c r="B47" s="75"/>
      <c r="C47" s="75"/>
      <c r="D47" s="283" t="s">
        <v>243</v>
      </c>
      <c r="E47" s="284"/>
      <c r="F47" s="284"/>
      <c r="G47" s="285"/>
      <c r="H47" s="75" t="s">
        <v>18</v>
      </c>
    </row>
    <row r="48" spans="1:11" ht="45" x14ac:dyDescent="0.25">
      <c r="B48" s="71" t="s">
        <v>121</v>
      </c>
      <c r="C48" s="71" t="s">
        <v>122</v>
      </c>
      <c r="D48" s="74" t="s">
        <v>123</v>
      </c>
      <c r="E48" s="77" t="s">
        <v>124</v>
      </c>
      <c r="F48" s="77" t="s">
        <v>125</v>
      </c>
      <c r="G48" s="70" t="s">
        <v>126</v>
      </c>
      <c r="H48" s="71" t="s">
        <v>127</v>
      </c>
      <c r="I48" t="s">
        <v>18</v>
      </c>
      <c r="J48" t="s">
        <v>18</v>
      </c>
      <c r="K48" t="s">
        <v>18</v>
      </c>
    </row>
    <row r="49" spans="2:11" x14ac:dyDescent="0.25">
      <c r="B49" s="67">
        <v>25</v>
      </c>
      <c r="C49" s="2" t="s">
        <v>242</v>
      </c>
      <c r="D49" s="178">
        <v>1.2</v>
      </c>
      <c r="E49" s="178">
        <v>1.4</v>
      </c>
      <c r="F49" s="179">
        <f t="shared" ref="F49:F54" si="7">SUM(E49/D49)</f>
        <v>1.1666666666666667</v>
      </c>
      <c r="G49" s="2">
        <v>1.84</v>
      </c>
      <c r="H49" s="68">
        <f t="shared" ref="H49:H56" si="8">((3*B49/(1.73*0.48))*(100/G49))</f>
        <v>4908.5825584317663</v>
      </c>
      <c r="I49" t="s">
        <v>18</v>
      </c>
      <c r="J49" t="s">
        <v>18</v>
      </c>
      <c r="K49" t="s">
        <v>18</v>
      </c>
    </row>
    <row r="50" spans="2:11" x14ac:dyDescent="0.25">
      <c r="B50" s="67">
        <v>37.5</v>
      </c>
      <c r="C50" s="2" t="s">
        <v>242</v>
      </c>
      <c r="D50" s="178">
        <v>1.2</v>
      </c>
      <c r="E50" s="178">
        <v>1.4</v>
      </c>
      <c r="F50" s="179">
        <f t="shared" si="7"/>
        <v>1.1666666666666667</v>
      </c>
      <c r="G50" s="2">
        <v>1.84</v>
      </c>
      <c r="H50" s="68">
        <f t="shared" si="8"/>
        <v>7362.8738376476504</v>
      </c>
      <c r="I50" t="s">
        <v>18</v>
      </c>
      <c r="J50" t="s">
        <v>18</v>
      </c>
      <c r="K50" t="s">
        <v>18</v>
      </c>
    </row>
    <row r="51" spans="2:11" x14ac:dyDescent="0.25">
      <c r="B51" s="67">
        <v>50</v>
      </c>
      <c r="C51" s="2" t="s">
        <v>242</v>
      </c>
      <c r="D51" s="178">
        <v>1</v>
      </c>
      <c r="E51" s="178">
        <v>1.4</v>
      </c>
      <c r="F51" s="179">
        <f t="shared" si="7"/>
        <v>1.4</v>
      </c>
      <c r="G51" s="2">
        <v>1.72</v>
      </c>
      <c r="H51" s="68">
        <f t="shared" si="8"/>
        <v>10502.083613388899</v>
      </c>
      <c r="I51" t="s">
        <v>18</v>
      </c>
      <c r="J51" t="s">
        <v>18</v>
      </c>
      <c r="K51" t="s">
        <v>18</v>
      </c>
    </row>
    <row r="52" spans="2:11" x14ac:dyDescent="0.25">
      <c r="B52" s="67">
        <v>75</v>
      </c>
      <c r="C52" s="2">
        <v>4500364</v>
      </c>
      <c r="D52" s="178">
        <v>1</v>
      </c>
      <c r="E52" s="178">
        <v>1.2</v>
      </c>
      <c r="F52" s="179">
        <f t="shared" si="7"/>
        <v>1.2</v>
      </c>
      <c r="G52" s="2">
        <v>1.55</v>
      </c>
      <c r="H52" s="68">
        <f t="shared" si="8"/>
        <v>17480.887562931195</v>
      </c>
      <c r="I52" t="s">
        <v>18</v>
      </c>
      <c r="J52" t="s">
        <v>18</v>
      </c>
      <c r="K52" t="s">
        <v>18</v>
      </c>
    </row>
    <row r="53" spans="2:11" x14ac:dyDescent="0.25">
      <c r="B53" s="67">
        <v>100</v>
      </c>
      <c r="C53" s="2">
        <v>4500124</v>
      </c>
      <c r="D53" s="178">
        <v>0.84</v>
      </c>
      <c r="E53" s="178">
        <v>1.64</v>
      </c>
      <c r="F53" s="179">
        <f t="shared" si="7"/>
        <v>1.9523809523809523</v>
      </c>
      <c r="G53" s="2">
        <v>1.51</v>
      </c>
      <c r="H53" s="68">
        <f t="shared" si="8"/>
        <v>23925.276576197222</v>
      </c>
      <c r="I53" t="s">
        <v>18</v>
      </c>
      <c r="J53" t="s">
        <v>18</v>
      </c>
      <c r="K53" t="s">
        <v>18</v>
      </c>
    </row>
    <row r="54" spans="2:11" x14ac:dyDescent="0.25">
      <c r="B54" s="67">
        <v>167</v>
      </c>
      <c r="C54" s="2" t="s">
        <v>242</v>
      </c>
      <c r="D54" s="178">
        <v>0.9</v>
      </c>
      <c r="E54" s="178">
        <v>1.3</v>
      </c>
      <c r="F54" s="179">
        <f t="shared" si="7"/>
        <v>1.4444444444444444</v>
      </c>
      <c r="G54" s="2">
        <v>1.58</v>
      </c>
      <c r="H54" s="68">
        <f t="shared" si="8"/>
        <v>38185.044267212994</v>
      </c>
      <c r="I54" t="s">
        <v>18</v>
      </c>
      <c r="J54" t="s">
        <v>18</v>
      </c>
      <c r="K54" t="s">
        <v>18</v>
      </c>
    </row>
    <row r="55" spans="2:11" x14ac:dyDescent="0.25">
      <c r="B55" s="67">
        <v>250</v>
      </c>
      <c r="C55" s="2" t="s">
        <v>242</v>
      </c>
      <c r="D55" s="2" t="s">
        <v>242</v>
      </c>
      <c r="E55" s="2" t="s">
        <v>242</v>
      </c>
      <c r="F55" s="179" t="s">
        <v>242</v>
      </c>
      <c r="G55" s="178">
        <v>1.7</v>
      </c>
      <c r="H55" s="68">
        <f t="shared" si="8"/>
        <v>53128.187691261483</v>
      </c>
      <c r="I55" t="s">
        <v>18</v>
      </c>
      <c r="J55" t="s">
        <v>18</v>
      </c>
      <c r="K55" t="s">
        <v>18</v>
      </c>
    </row>
    <row r="56" spans="2:11" x14ac:dyDescent="0.25">
      <c r="B56" s="67">
        <v>333</v>
      </c>
      <c r="C56" s="2" t="s">
        <v>242</v>
      </c>
      <c r="D56" s="2" t="s">
        <v>242</v>
      </c>
      <c r="E56" s="2" t="s">
        <v>242</v>
      </c>
      <c r="F56" s="179" t="s">
        <v>242</v>
      </c>
      <c r="G56" s="178">
        <v>1.6</v>
      </c>
      <c r="H56" s="68">
        <f t="shared" si="8"/>
        <v>75189.667630057811</v>
      </c>
      <c r="K56" t="s">
        <v>18</v>
      </c>
    </row>
    <row r="60" spans="2:11" ht="18.75" x14ac:dyDescent="0.3">
      <c r="B60" s="65" t="s">
        <v>266</v>
      </c>
    </row>
    <row r="61" spans="2:11" ht="15.75" x14ac:dyDescent="0.25">
      <c r="B61" s="64" t="s">
        <v>132</v>
      </c>
    </row>
    <row r="62" spans="2:11" x14ac:dyDescent="0.25">
      <c r="B62" s="75"/>
      <c r="C62" s="75"/>
      <c r="D62" s="283" t="s">
        <v>243</v>
      </c>
      <c r="E62" s="284"/>
      <c r="F62" s="284"/>
      <c r="G62" s="285"/>
      <c r="H62" s="75" t="s">
        <v>18</v>
      </c>
    </row>
    <row r="63" spans="2:11" ht="45" x14ac:dyDescent="0.25">
      <c r="B63" s="71" t="s">
        <v>121</v>
      </c>
      <c r="C63" s="71" t="s">
        <v>122</v>
      </c>
      <c r="D63" s="74" t="s">
        <v>123</v>
      </c>
      <c r="E63" s="77" t="s">
        <v>124</v>
      </c>
      <c r="F63" s="77" t="s">
        <v>125</v>
      </c>
      <c r="G63" s="70" t="s">
        <v>126</v>
      </c>
      <c r="H63" s="71" t="s">
        <v>127</v>
      </c>
      <c r="I63" t="s">
        <v>18</v>
      </c>
      <c r="J63" t="s">
        <v>18</v>
      </c>
      <c r="K63" t="s">
        <v>18</v>
      </c>
    </row>
    <row r="64" spans="2:11" x14ac:dyDescent="0.25">
      <c r="B64" s="67">
        <v>25</v>
      </c>
      <c r="C64" s="2" t="s">
        <v>242</v>
      </c>
      <c r="D64" s="178">
        <v>1.2</v>
      </c>
      <c r="E64" s="178">
        <v>1.4</v>
      </c>
      <c r="F64" s="179">
        <f t="shared" ref="F64:F70" si="9">SUM(E64/D64)</f>
        <v>1.1666666666666667</v>
      </c>
      <c r="G64" s="2">
        <v>1.84</v>
      </c>
      <c r="H64" s="68">
        <f t="shared" ref="H64:H70" si="10">(3*B64/(1.73*0.208)*(100/G64))</f>
        <v>11327.498211765615</v>
      </c>
      <c r="I64" t="s">
        <v>18</v>
      </c>
      <c r="J64" t="s">
        <v>18</v>
      </c>
      <c r="K64" s="206"/>
    </row>
    <row r="65" spans="2:11" x14ac:dyDescent="0.25">
      <c r="B65" s="67">
        <v>37.5</v>
      </c>
      <c r="C65" s="2">
        <v>4500450</v>
      </c>
      <c r="D65" s="178">
        <v>1.43</v>
      </c>
      <c r="E65" s="178">
        <v>1.06</v>
      </c>
      <c r="F65" s="179">
        <f t="shared" si="9"/>
        <v>0.74125874125874136</v>
      </c>
      <c r="G65" s="2">
        <v>1.78</v>
      </c>
      <c r="H65" s="68">
        <f t="shared" si="10"/>
        <v>17563.985991277019</v>
      </c>
      <c r="I65" t="s">
        <v>18</v>
      </c>
      <c r="J65" t="s">
        <v>18</v>
      </c>
      <c r="K65" t="s">
        <v>18</v>
      </c>
    </row>
    <row r="66" spans="2:11" x14ac:dyDescent="0.25">
      <c r="B66" s="67">
        <v>50</v>
      </c>
      <c r="C66" s="2" t="s">
        <v>242</v>
      </c>
      <c r="D66" s="178">
        <v>1</v>
      </c>
      <c r="E66" s="178">
        <v>1.4</v>
      </c>
      <c r="F66" s="179">
        <f t="shared" si="9"/>
        <v>1.4</v>
      </c>
      <c r="G66" s="2">
        <v>1.72</v>
      </c>
      <c r="H66" s="68">
        <f t="shared" si="10"/>
        <v>24235.577569358993</v>
      </c>
      <c r="I66" t="s">
        <v>18</v>
      </c>
      <c r="J66" t="s">
        <v>18</v>
      </c>
      <c r="K66" t="s">
        <v>18</v>
      </c>
    </row>
    <row r="67" spans="2:11" x14ac:dyDescent="0.25">
      <c r="B67" s="67">
        <v>75</v>
      </c>
      <c r="C67" s="2">
        <v>4500300</v>
      </c>
      <c r="D67" s="2">
        <v>0.97</v>
      </c>
      <c r="E67" s="2">
        <v>1.19</v>
      </c>
      <c r="F67" s="179">
        <f t="shared" si="9"/>
        <v>1.2268041237113403</v>
      </c>
      <c r="G67" s="2">
        <v>1.54</v>
      </c>
      <c r="H67" s="68">
        <f t="shared" si="10"/>
        <v>40602.46112269233</v>
      </c>
      <c r="I67" t="s">
        <v>18</v>
      </c>
      <c r="J67" t="s">
        <v>18</v>
      </c>
      <c r="K67" t="s">
        <v>18</v>
      </c>
    </row>
    <row r="68" spans="2:11" x14ac:dyDescent="0.25">
      <c r="B68" s="67">
        <v>100</v>
      </c>
      <c r="C68" s="2" t="s">
        <v>242</v>
      </c>
      <c r="D68" s="2">
        <v>0.86</v>
      </c>
      <c r="E68" s="2">
        <v>1.28</v>
      </c>
      <c r="F68" s="179">
        <f t="shared" si="9"/>
        <v>1.4883720930232558</v>
      </c>
      <c r="G68" s="2">
        <v>1.54</v>
      </c>
      <c r="H68" s="68">
        <f t="shared" si="10"/>
        <v>54136.614830256447</v>
      </c>
      <c r="I68" t="s">
        <v>18</v>
      </c>
      <c r="J68" t="s">
        <v>18</v>
      </c>
      <c r="K68" t="s">
        <v>18</v>
      </c>
    </row>
    <row r="69" spans="2:11" x14ac:dyDescent="0.25">
      <c r="B69" s="67">
        <v>167</v>
      </c>
      <c r="C69" s="2" t="s">
        <v>242</v>
      </c>
      <c r="D69" s="178">
        <v>0.9</v>
      </c>
      <c r="E69" s="178">
        <v>1.3</v>
      </c>
      <c r="F69" s="179">
        <f t="shared" si="9"/>
        <v>1.4444444444444444</v>
      </c>
      <c r="G69" s="2">
        <v>1.58</v>
      </c>
      <c r="H69" s="68">
        <f t="shared" si="10"/>
        <v>88119.332924337679</v>
      </c>
      <c r="I69" t="s">
        <v>18</v>
      </c>
      <c r="J69" t="s">
        <v>18</v>
      </c>
      <c r="K69" t="s">
        <v>18</v>
      </c>
    </row>
    <row r="70" spans="2:11" x14ac:dyDescent="0.25">
      <c r="B70" s="67">
        <v>500</v>
      </c>
      <c r="C70" s="2" t="s">
        <v>242</v>
      </c>
      <c r="D70" s="178">
        <v>1.1000000000000001</v>
      </c>
      <c r="E70" s="178">
        <v>1.6</v>
      </c>
      <c r="F70" s="179">
        <f t="shared" si="9"/>
        <v>1.4545454545454546</v>
      </c>
      <c r="G70" s="178">
        <v>1.9</v>
      </c>
      <c r="H70" s="68">
        <f t="shared" si="10"/>
        <v>219395.75483840774</v>
      </c>
      <c r="I70" t="s">
        <v>18</v>
      </c>
    </row>
    <row r="71" spans="2:11" x14ac:dyDescent="0.25">
      <c r="B71" s="214"/>
      <c r="C71" s="195"/>
      <c r="D71" s="215"/>
      <c r="E71" s="215"/>
      <c r="F71" s="216"/>
      <c r="G71" s="215"/>
      <c r="H71" s="217"/>
    </row>
    <row r="73" spans="2:11" ht="18.75" x14ac:dyDescent="0.3">
      <c r="B73" s="65" t="s">
        <v>269</v>
      </c>
      <c r="I73" s="207"/>
    </row>
    <row r="74" spans="2:11" x14ac:dyDescent="0.25">
      <c r="B74" s="75"/>
      <c r="C74" s="75"/>
      <c r="D74" s="283" t="s">
        <v>243</v>
      </c>
      <c r="E74" s="284"/>
      <c r="F74" s="284"/>
      <c r="G74" s="285"/>
      <c r="H74" s="75" t="s">
        <v>18</v>
      </c>
    </row>
    <row r="75" spans="2:11" ht="45" x14ac:dyDescent="0.25">
      <c r="B75" s="71" t="s">
        <v>121</v>
      </c>
      <c r="C75" s="78" t="s">
        <v>122</v>
      </c>
      <c r="D75" s="74" t="s">
        <v>123</v>
      </c>
      <c r="E75" s="77" t="s">
        <v>124</v>
      </c>
      <c r="F75" s="77" t="s">
        <v>125</v>
      </c>
      <c r="G75" s="70" t="s">
        <v>126</v>
      </c>
      <c r="H75" s="71" t="s">
        <v>127</v>
      </c>
    </row>
    <row r="76" spans="2:11" x14ac:dyDescent="0.25">
      <c r="B76" s="67">
        <v>10</v>
      </c>
      <c r="C76" s="2" t="s">
        <v>242</v>
      </c>
      <c r="D76" s="218">
        <v>7.9749999999999995E-3</v>
      </c>
      <c r="E76" s="218">
        <v>1.3625E-2</v>
      </c>
      <c r="F76" s="219">
        <v>1.723961969929712</v>
      </c>
      <c r="G76" s="218">
        <v>1.41E-2</v>
      </c>
      <c r="H76" s="68">
        <f>B76*1000/(480*G76)</f>
        <v>1477.5413711583924</v>
      </c>
    </row>
    <row r="77" spans="2:11" x14ac:dyDescent="0.25">
      <c r="B77" s="67">
        <v>25</v>
      </c>
      <c r="C77" s="2" t="s">
        <v>242</v>
      </c>
      <c r="D77" s="218">
        <v>1.2633333333333335E-2</v>
      </c>
      <c r="E77" s="218">
        <v>1.5733333333333332E-2</v>
      </c>
      <c r="F77" s="219">
        <v>1.245943673707453</v>
      </c>
      <c r="G77" s="218">
        <v>1.7600000000000001E-2</v>
      </c>
      <c r="H77" s="68">
        <f t="shared" ref="H77:H84" si="11">B77*1000/(480*G77)</f>
        <v>2959.280303030303</v>
      </c>
    </row>
    <row r="78" spans="2:11" x14ac:dyDescent="0.25">
      <c r="B78" s="67">
        <v>50</v>
      </c>
      <c r="C78" s="2" t="s">
        <v>242</v>
      </c>
      <c r="D78" s="218">
        <v>1.0933333333333335E-2</v>
      </c>
      <c r="E78" s="218">
        <v>2.1566666666666668E-2</v>
      </c>
      <c r="F78" s="219">
        <v>1.9861917677118439</v>
      </c>
      <c r="G78" s="218">
        <v>2.1100000000000001E-2</v>
      </c>
      <c r="H78" s="68">
        <f t="shared" si="11"/>
        <v>4936.8088467614534</v>
      </c>
    </row>
    <row r="79" spans="2:11" x14ac:dyDescent="0.25">
      <c r="B79" s="67">
        <v>75</v>
      </c>
      <c r="C79" s="2" t="s">
        <v>242</v>
      </c>
      <c r="D79" s="218">
        <v>9.8000000000000014E-3</v>
      </c>
      <c r="E79" s="218">
        <v>2.1933333333333332E-2</v>
      </c>
      <c r="F79" s="219">
        <v>2.2468286099865047</v>
      </c>
      <c r="G79" s="218">
        <v>2.3400000000000001E-2</v>
      </c>
      <c r="H79" s="68">
        <f t="shared" si="11"/>
        <v>6677.3504273504268</v>
      </c>
    </row>
    <row r="80" spans="2:11" x14ac:dyDescent="0.25">
      <c r="B80" s="67">
        <v>100</v>
      </c>
      <c r="C80" s="2" t="s">
        <v>242</v>
      </c>
      <c r="D80" s="218">
        <v>1.0876666666666666E-2</v>
      </c>
      <c r="E80" s="218">
        <v>1.6601111111111112E-2</v>
      </c>
      <c r="F80" s="219">
        <v>2.2958448953240089</v>
      </c>
      <c r="G80" s="218">
        <v>1.34E-2</v>
      </c>
      <c r="H80" s="68">
        <f t="shared" si="11"/>
        <v>15547.26368159204</v>
      </c>
    </row>
    <row r="81" spans="2:8" x14ac:dyDescent="0.25">
      <c r="B81" s="67">
        <v>167</v>
      </c>
      <c r="C81" s="2" t="s">
        <v>242</v>
      </c>
      <c r="D81" s="218">
        <v>8.1499999999999993E-3</v>
      </c>
      <c r="E81" s="218">
        <v>2.8143333333333336E-2</v>
      </c>
      <c r="F81" s="219">
        <v>3.4988134501948589</v>
      </c>
      <c r="G81" s="218">
        <v>2.1700000000000001E-2</v>
      </c>
      <c r="H81" s="68">
        <f t="shared" si="11"/>
        <v>16033.026113671274</v>
      </c>
    </row>
    <row r="82" spans="2:8" x14ac:dyDescent="0.25">
      <c r="B82" s="67">
        <v>250</v>
      </c>
      <c r="C82" s="2" t="s">
        <v>242</v>
      </c>
      <c r="D82" s="218">
        <v>6.8366666666666671E-3</v>
      </c>
      <c r="E82" s="218">
        <v>3.1038333333333334E-2</v>
      </c>
      <c r="F82" s="219">
        <v>4.5583992955699975</v>
      </c>
      <c r="G82" s="218">
        <v>2.9000000000000001E-2</v>
      </c>
      <c r="H82" s="68">
        <f t="shared" si="11"/>
        <v>17959.77011494253</v>
      </c>
    </row>
    <row r="83" spans="2:8" x14ac:dyDescent="0.25">
      <c r="B83" s="67">
        <v>333</v>
      </c>
      <c r="C83" s="2" t="s">
        <v>242</v>
      </c>
      <c r="D83" s="218">
        <v>6.3866666666666664E-3</v>
      </c>
      <c r="E83" s="218">
        <v>3.1609999999999999E-2</v>
      </c>
      <c r="F83" s="219">
        <v>5.0073332753522974</v>
      </c>
      <c r="G83" s="218">
        <v>3.1E-2</v>
      </c>
      <c r="H83" s="68">
        <f t="shared" si="11"/>
        <v>22379.032258064519</v>
      </c>
    </row>
    <row r="84" spans="2:8" x14ac:dyDescent="0.25">
      <c r="B84" s="67">
        <v>500</v>
      </c>
      <c r="C84" s="2" t="s">
        <v>242</v>
      </c>
      <c r="D84" s="218">
        <v>6.3200000000000001E-3</v>
      </c>
      <c r="E84" s="218">
        <v>3.1870000000000002E-2</v>
      </c>
      <c r="F84" s="219">
        <v>5.0427215189873422</v>
      </c>
      <c r="G84" s="218">
        <v>3.2000000000000001E-2</v>
      </c>
      <c r="H84" s="68">
        <f t="shared" si="11"/>
        <v>32552.083333333336</v>
      </c>
    </row>
  </sheetData>
  <mergeCells count="8">
    <mergeCell ref="D74:G74"/>
    <mergeCell ref="D62:G62"/>
    <mergeCell ref="D3:G3"/>
    <mergeCell ref="J4:K4"/>
    <mergeCell ref="D30:G30"/>
    <mergeCell ref="D18:G18"/>
    <mergeCell ref="B42:H42"/>
    <mergeCell ref="D47:G47"/>
  </mergeCells>
  <pageMargins left="0.45" right="0.2"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H48"/>
  <sheetViews>
    <sheetView showGridLines="0" showRowColHeaders="0" topLeftCell="A31" zoomScaleNormal="100" workbookViewId="0">
      <selection activeCell="B1" sqref="B1"/>
    </sheetView>
  </sheetViews>
  <sheetFormatPr defaultRowHeight="15" x14ac:dyDescent="0.25"/>
  <cols>
    <col min="1" max="1" width="1.28515625" customWidth="1"/>
  </cols>
  <sheetData>
    <row r="48" spans="8:8" x14ac:dyDescent="0.25">
      <c r="H48" s="209"/>
    </row>
  </sheetData>
  <sheetProtection selectLockedCells="1" selectUnlockedCell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249977111117893"/>
    <pageSetUpPr fitToPage="1"/>
  </sheetPr>
  <dimension ref="C15:W57"/>
  <sheetViews>
    <sheetView showGridLines="0" showRowColHeaders="0" topLeftCell="A4" zoomScale="80" zoomScaleNormal="80" workbookViewId="0">
      <selection activeCell="M87" sqref="M87"/>
    </sheetView>
  </sheetViews>
  <sheetFormatPr defaultRowHeight="15" x14ac:dyDescent="0.25"/>
  <cols>
    <col min="1" max="1" width="3" customWidth="1"/>
    <col min="2" max="2" width="9.140625" customWidth="1"/>
    <col min="7" max="7" width="0" hidden="1" customWidth="1"/>
  </cols>
  <sheetData>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34" spans="3:3" ht="15.75" x14ac:dyDescent="0.25">
      <c r="C34" s="64" t="s">
        <v>116</v>
      </c>
    </row>
    <row r="36" spans="3:3" ht="15.75" x14ac:dyDescent="0.25">
      <c r="C36" s="64" t="s">
        <v>114</v>
      </c>
    </row>
    <row r="37" spans="3:3" x14ac:dyDescent="0.25">
      <c r="C37" s="63" t="s">
        <v>111</v>
      </c>
    </row>
    <row r="39" spans="3:3" ht="15.75" x14ac:dyDescent="0.25">
      <c r="C39" s="64" t="s">
        <v>115</v>
      </c>
    </row>
    <row r="40" spans="3:3" x14ac:dyDescent="0.25">
      <c r="C40" s="63" t="s">
        <v>112</v>
      </c>
    </row>
    <row r="42" spans="3:3" ht="15.75" x14ac:dyDescent="0.25">
      <c r="C42" s="64" t="s">
        <v>118</v>
      </c>
    </row>
    <row r="43" spans="3:3" x14ac:dyDescent="0.25">
      <c r="C43" s="63" t="s">
        <v>113</v>
      </c>
    </row>
    <row r="57" spans="23:23" x14ac:dyDescent="0.25">
      <c r="W57" s="209"/>
    </row>
  </sheetData>
  <sheetProtection selectLockedCells="1" selectUnlockedCells="1"/>
  <hyperlinks>
    <hyperlink ref="C37" r:id="rId1" xr:uid="{00000000-0004-0000-0600-000000000000}"/>
    <hyperlink ref="C40" r:id="rId2" xr:uid="{00000000-0004-0000-0600-000001000000}"/>
    <hyperlink ref="C43" r:id="rId3" xr:uid="{00000000-0004-0000-0600-000002000000}"/>
  </hyperlinks>
  <pageMargins left="0.7" right="0.7" top="0.75" bottom="0.75" header="0.3" footer="0.3"/>
  <pageSetup scale="55" orientation="landscape"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19"/>
  <sheetViews>
    <sheetView workbookViewId="0">
      <pane ySplit="2" topLeftCell="A3" activePane="bottomLeft" state="frozen"/>
      <selection pane="bottomLeft" activeCell="B30" sqref="B30"/>
    </sheetView>
  </sheetViews>
  <sheetFormatPr defaultRowHeight="15" x14ac:dyDescent="0.25"/>
  <cols>
    <col min="2" max="2" width="82.7109375" style="5" customWidth="1"/>
    <col min="3" max="3" width="11.85546875" style="6" bestFit="1" customWidth="1"/>
    <col min="4" max="4" width="9.140625" style="1"/>
  </cols>
  <sheetData>
    <row r="1" spans="1:3" x14ac:dyDescent="0.25">
      <c r="A1" s="291" t="s">
        <v>33</v>
      </c>
      <c r="B1" s="291"/>
      <c r="C1" s="7"/>
    </row>
    <row r="2" spans="1:3" x14ac:dyDescent="0.25">
      <c r="A2" s="8" t="s">
        <v>34</v>
      </c>
      <c r="B2" s="9" t="s">
        <v>35</v>
      </c>
      <c r="C2" s="10" t="s">
        <v>36</v>
      </c>
    </row>
    <row r="3" spans="1:3" x14ac:dyDescent="0.25">
      <c r="A3" s="4"/>
    </row>
    <row r="4" spans="1:3" x14ac:dyDescent="0.25">
      <c r="A4" s="4"/>
    </row>
    <row r="5" spans="1:3" x14ac:dyDescent="0.25">
      <c r="A5" s="4"/>
    </row>
    <row r="6" spans="1:3" x14ac:dyDescent="0.25">
      <c r="A6" s="4"/>
    </row>
    <row r="7" spans="1:3" x14ac:dyDescent="0.25">
      <c r="A7" s="4"/>
    </row>
    <row r="8" spans="1:3" x14ac:dyDescent="0.25">
      <c r="A8" s="4"/>
    </row>
    <row r="9" spans="1:3" x14ac:dyDescent="0.25">
      <c r="A9" s="4"/>
    </row>
    <row r="10" spans="1:3" x14ac:dyDescent="0.25">
      <c r="A10" s="4"/>
    </row>
    <row r="11" spans="1:3" x14ac:dyDescent="0.25">
      <c r="A11" s="4"/>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sheetData>
  <mergeCells count="1">
    <mergeCell ref="A1:B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126"/>
  <sheetViews>
    <sheetView workbookViewId="0">
      <selection activeCell="P90" sqref="P90"/>
    </sheetView>
  </sheetViews>
  <sheetFormatPr defaultRowHeight="15" x14ac:dyDescent="0.25"/>
  <cols>
    <col min="3" max="3" width="12.28515625" customWidth="1"/>
    <col min="4" max="4" width="18.5703125" customWidth="1"/>
  </cols>
  <sheetData>
    <row r="1" spans="1:10" ht="18.75" x14ac:dyDescent="0.3">
      <c r="A1" s="65" t="s">
        <v>167</v>
      </c>
    </row>
    <row r="2" spans="1:10" x14ac:dyDescent="0.25">
      <c r="A2" s="86" t="s">
        <v>134</v>
      </c>
      <c r="B2" s="86" t="s">
        <v>135</v>
      </c>
      <c r="C2" s="86" t="s">
        <v>136</v>
      </c>
      <c r="D2" s="86" t="s">
        <v>137</v>
      </c>
      <c r="E2" s="86" t="s">
        <v>138</v>
      </c>
      <c r="F2" s="86" t="s">
        <v>139</v>
      </c>
      <c r="G2" s="86" t="s">
        <v>140</v>
      </c>
      <c r="H2" s="87" t="s">
        <v>141</v>
      </c>
    </row>
    <row r="3" spans="1:10" ht="18.75" x14ac:dyDescent="0.3">
      <c r="A3" s="22">
        <v>4700090</v>
      </c>
      <c r="B3" s="22">
        <v>37</v>
      </c>
      <c r="C3" s="22">
        <v>75</v>
      </c>
      <c r="D3" s="22" t="s">
        <v>142</v>
      </c>
      <c r="E3" s="22" t="s">
        <v>143</v>
      </c>
      <c r="F3" s="22">
        <v>3.78</v>
      </c>
      <c r="G3" s="22">
        <v>1.29</v>
      </c>
      <c r="H3" s="88" t="s">
        <v>144</v>
      </c>
      <c r="J3" s="79" t="s">
        <v>171</v>
      </c>
    </row>
    <row r="4" spans="1:10" x14ac:dyDescent="0.25">
      <c r="A4" s="22">
        <v>4700226</v>
      </c>
      <c r="B4" s="22">
        <v>11</v>
      </c>
      <c r="C4" s="22">
        <v>75</v>
      </c>
      <c r="D4" s="22" t="s">
        <v>142</v>
      </c>
      <c r="E4" s="22" t="s">
        <v>143</v>
      </c>
      <c r="F4" s="22">
        <v>3.77</v>
      </c>
      <c r="G4" s="22">
        <v>1.26</v>
      </c>
      <c r="H4" s="88" t="s">
        <v>145</v>
      </c>
    </row>
    <row r="5" spans="1:10" x14ac:dyDescent="0.25">
      <c r="A5" s="22">
        <v>4710090</v>
      </c>
      <c r="B5" s="22">
        <v>3</v>
      </c>
      <c r="C5" s="22">
        <v>75</v>
      </c>
      <c r="D5" s="22" t="s">
        <v>146</v>
      </c>
      <c r="E5" s="22" t="s">
        <v>143</v>
      </c>
      <c r="F5" s="22">
        <v>1.62</v>
      </c>
      <c r="G5" s="22">
        <v>0.99</v>
      </c>
      <c r="H5" s="88" t="s">
        <v>144</v>
      </c>
    </row>
    <row r="6" spans="1:10" x14ac:dyDescent="0.25">
      <c r="A6" s="102">
        <v>9176439</v>
      </c>
      <c r="B6" s="102">
        <v>10</v>
      </c>
      <c r="C6" s="102">
        <v>75</v>
      </c>
      <c r="D6" s="102" t="s">
        <v>147</v>
      </c>
      <c r="E6" s="102" t="s">
        <v>143</v>
      </c>
      <c r="F6" s="102">
        <v>1.93</v>
      </c>
      <c r="G6" s="102">
        <v>0.76</v>
      </c>
      <c r="H6" s="103" t="s">
        <v>145</v>
      </c>
    </row>
    <row r="7" spans="1:10" x14ac:dyDescent="0.25">
      <c r="A7" s="89">
        <v>4700092</v>
      </c>
      <c r="B7" s="89">
        <v>31</v>
      </c>
      <c r="C7" s="89">
        <v>150</v>
      </c>
      <c r="D7" s="89" t="s">
        <v>142</v>
      </c>
      <c r="E7" s="89" t="s">
        <v>143</v>
      </c>
      <c r="F7" s="89">
        <v>3.47</v>
      </c>
      <c r="G7" s="89">
        <v>1.23</v>
      </c>
      <c r="H7" s="90" t="s">
        <v>144</v>
      </c>
    </row>
    <row r="8" spans="1:10" x14ac:dyDescent="0.25">
      <c r="A8" s="104">
        <v>4700228</v>
      </c>
      <c r="B8" s="104">
        <v>20</v>
      </c>
      <c r="C8" s="104">
        <v>150</v>
      </c>
      <c r="D8" s="104" t="s">
        <v>142</v>
      </c>
      <c r="E8" s="104" t="s">
        <v>143</v>
      </c>
      <c r="F8" s="104">
        <v>3.18</v>
      </c>
      <c r="G8" s="104">
        <v>1.04</v>
      </c>
      <c r="H8" s="105" t="s">
        <v>145</v>
      </c>
    </row>
    <row r="9" spans="1:10" x14ac:dyDescent="0.25">
      <c r="A9" s="89">
        <v>4710092</v>
      </c>
      <c r="B9" s="89">
        <v>3</v>
      </c>
      <c r="C9" s="89">
        <v>150</v>
      </c>
      <c r="D9" s="89" t="s">
        <v>146</v>
      </c>
      <c r="E9" s="89" t="s">
        <v>143</v>
      </c>
      <c r="F9" s="89">
        <v>3.34</v>
      </c>
      <c r="G9" s="89">
        <v>1</v>
      </c>
      <c r="H9" s="90" t="s">
        <v>144</v>
      </c>
    </row>
    <row r="10" spans="1:10" x14ac:dyDescent="0.25">
      <c r="A10" s="89">
        <v>7991368</v>
      </c>
      <c r="B10" s="89">
        <v>10</v>
      </c>
      <c r="C10" s="89">
        <v>150</v>
      </c>
      <c r="D10" s="89" t="s">
        <v>148</v>
      </c>
      <c r="E10" s="89" t="s">
        <v>143</v>
      </c>
      <c r="F10" s="89">
        <v>3.3</v>
      </c>
      <c r="G10" s="89">
        <v>1.17</v>
      </c>
      <c r="H10" s="90" t="s">
        <v>145</v>
      </c>
    </row>
    <row r="11" spans="1:10" x14ac:dyDescent="0.25">
      <c r="A11" s="106">
        <v>4700229</v>
      </c>
      <c r="B11" s="106">
        <v>5</v>
      </c>
      <c r="C11" s="106">
        <v>225</v>
      </c>
      <c r="D11" s="106" t="s">
        <v>142</v>
      </c>
      <c r="E11" s="106" t="s">
        <v>143</v>
      </c>
      <c r="F11" s="106">
        <v>3.52</v>
      </c>
      <c r="G11" s="106">
        <v>0.9</v>
      </c>
      <c r="H11" s="107" t="s">
        <v>145</v>
      </c>
    </row>
    <row r="12" spans="1:10" x14ac:dyDescent="0.25">
      <c r="A12" s="91">
        <v>4700093</v>
      </c>
      <c r="B12" s="91">
        <v>12</v>
      </c>
      <c r="C12" s="91">
        <v>225</v>
      </c>
      <c r="D12" s="91" t="s">
        <v>142</v>
      </c>
      <c r="E12" s="91" t="s">
        <v>143</v>
      </c>
      <c r="F12" s="91">
        <v>3.84</v>
      </c>
      <c r="G12" s="91">
        <v>0.94</v>
      </c>
      <c r="H12" s="92" t="s">
        <v>144</v>
      </c>
    </row>
    <row r="13" spans="1:10" x14ac:dyDescent="0.25">
      <c r="A13" s="91">
        <v>4730093</v>
      </c>
      <c r="B13" s="91">
        <v>10</v>
      </c>
      <c r="C13" s="91">
        <v>225</v>
      </c>
      <c r="D13" s="91" t="s">
        <v>149</v>
      </c>
      <c r="E13" s="91" t="s">
        <v>143</v>
      </c>
      <c r="F13" s="91">
        <v>4.04</v>
      </c>
      <c r="G13" s="91">
        <v>1</v>
      </c>
      <c r="H13" s="92" t="s">
        <v>144</v>
      </c>
    </row>
    <row r="14" spans="1:10" x14ac:dyDescent="0.25">
      <c r="A14" s="108">
        <v>4700094</v>
      </c>
      <c r="B14" s="108">
        <v>41</v>
      </c>
      <c r="C14" s="108">
        <v>300</v>
      </c>
      <c r="D14" s="108" t="s">
        <v>142</v>
      </c>
      <c r="E14" s="108" t="s">
        <v>143</v>
      </c>
      <c r="F14" s="108">
        <v>1.61</v>
      </c>
      <c r="G14" s="108">
        <v>0.98</v>
      </c>
      <c r="H14" s="109" t="s">
        <v>144</v>
      </c>
    </row>
    <row r="15" spans="1:10" x14ac:dyDescent="0.25">
      <c r="A15" s="85">
        <v>4700230</v>
      </c>
      <c r="B15" s="85">
        <v>26</v>
      </c>
      <c r="C15" s="85">
        <v>300</v>
      </c>
      <c r="D15" s="85" t="s">
        <v>142</v>
      </c>
      <c r="E15" s="85" t="s">
        <v>143</v>
      </c>
      <c r="F15" s="85">
        <v>1.99</v>
      </c>
      <c r="G15" s="85">
        <v>0.9</v>
      </c>
      <c r="H15" s="93" t="s">
        <v>145</v>
      </c>
    </row>
    <row r="16" spans="1:10" x14ac:dyDescent="0.25">
      <c r="A16" s="85">
        <v>4730094</v>
      </c>
      <c r="B16" s="85">
        <v>3</v>
      </c>
      <c r="C16" s="85">
        <v>300</v>
      </c>
      <c r="D16" s="85" t="s">
        <v>142</v>
      </c>
      <c r="E16" s="85" t="s">
        <v>143</v>
      </c>
      <c r="F16" s="85">
        <v>4.09</v>
      </c>
      <c r="G16" s="85">
        <v>0.94</v>
      </c>
      <c r="H16" s="93" t="s">
        <v>144</v>
      </c>
    </row>
    <row r="17" spans="1:8" x14ac:dyDescent="0.25">
      <c r="A17" s="85">
        <v>7991369</v>
      </c>
      <c r="B17" s="85">
        <v>3</v>
      </c>
      <c r="C17" s="85">
        <v>300</v>
      </c>
      <c r="D17" s="85" t="s">
        <v>148</v>
      </c>
      <c r="E17" s="85" t="s">
        <v>143</v>
      </c>
      <c r="F17" s="85">
        <v>4.6100000000000003</v>
      </c>
      <c r="G17" s="85">
        <v>0.91</v>
      </c>
      <c r="H17" s="93" t="s">
        <v>145</v>
      </c>
    </row>
    <row r="18" spans="1:8" x14ac:dyDescent="0.25">
      <c r="A18" s="85">
        <v>4710094</v>
      </c>
      <c r="B18" s="85">
        <v>3</v>
      </c>
      <c r="C18" s="85">
        <v>300</v>
      </c>
      <c r="D18" s="85" t="s">
        <v>146</v>
      </c>
      <c r="E18" s="85" t="s">
        <v>143</v>
      </c>
      <c r="F18" s="85">
        <v>1.64</v>
      </c>
      <c r="G18" s="85">
        <v>0.95</v>
      </c>
      <c r="H18" s="93" t="s">
        <v>144</v>
      </c>
    </row>
    <row r="19" spans="1:8" x14ac:dyDescent="0.25">
      <c r="A19" s="94">
        <v>1004125</v>
      </c>
      <c r="B19" s="94">
        <v>2</v>
      </c>
      <c r="C19" s="94">
        <v>500</v>
      </c>
      <c r="D19" s="94" t="s">
        <v>149</v>
      </c>
      <c r="E19" s="94" t="s">
        <v>143</v>
      </c>
      <c r="F19" s="94">
        <v>4.57</v>
      </c>
      <c r="G19" s="94">
        <v>0.97</v>
      </c>
      <c r="H19" s="95" t="s">
        <v>144</v>
      </c>
    </row>
    <row r="20" spans="1:8" x14ac:dyDescent="0.25">
      <c r="A20" s="94">
        <v>4700095</v>
      </c>
      <c r="B20" s="94">
        <v>43</v>
      </c>
      <c r="C20" s="94">
        <v>500</v>
      </c>
      <c r="D20" s="94" t="s">
        <v>142</v>
      </c>
      <c r="E20" s="94" t="s">
        <v>143</v>
      </c>
      <c r="F20" s="94">
        <v>3.08</v>
      </c>
      <c r="G20" s="94">
        <v>0.92</v>
      </c>
      <c r="H20" s="95" t="s">
        <v>144</v>
      </c>
    </row>
    <row r="21" spans="1:8" x14ac:dyDescent="0.25">
      <c r="A21" s="94">
        <v>7991370</v>
      </c>
      <c r="B21" s="94">
        <v>8</v>
      </c>
      <c r="C21" s="94">
        <v>500</v>
      </c>
      <c r="D21" s="94" t="s">
        <v>148</v>
      </c>
      <c r="E21" s="94" t="s">
        <v>143</v>
      </c>
      <c r="F21" s="94">
        <v>4.5599999999999996</v>
      </c>
      <c r="G21" s="94">
        <v>0.98</v>
      </c>
      <c r="H21" s="95" t="s">
        <v>145</v>
      </c>
    </row>
    <row r="22" spans="1:8" x14ac:dyDescent="0.25">
      <c r="A22" s="110">
        <v>7991410</v>
      </c>
      <c r="B22" s="110">
        <v>2</v>
      </c>
      <c r="C22" s="110">
        <v>500</v>
      </c>
      <c r="D22" s="110" t="s">
        <v>150</v>
      </c>
      <c r="E22" s="110" t="s">
        <v>143</v>
      </c>
      <c r="F22" s="110">
        <v>1.94</v>
      </c>
      <c r="G22" s="110">
        <v>1.04</v>
      </c>
      <c r="H22" s="111" t="s">
        <v>145</v>
      </c>
    </row>
    <row r="23" spans="1:8" x14ac:dyDescent="0.25">
      <c r="A23" s="94">
        <v>9176751</v>
      </c>
      <c r="B23" s="94">
        <v>6</v>
      </c>
      <c r="C23" s="94">
        <v>500</v>
      </c>
      <c r="D23" s="94" t="s">
        <v>147</v>
      </c>
      <c r="E23" s="94" t="s">
        <v>143</v>
      </c>
      <c r="F23" s="94">
        <v>5.01</v>
      </c>
      <c r="G23" s="94">
        <v>1.08</v>
      </c>
      <c r="H23" s="95" t="s">
        <v>145</v>
      </c>
    </row>
    <row r="24" spans="1:8" x14ac:dyDescent="0.25">
      <c r="A24" s="2">
        <v>7991358</v>
      </c>
      <c r="B24" s="2">
        <v>36</v>
      </c>
      <c r="C24" s="2">
        <v>750</v>
      </c>
      <c r="D24" s="2" t="s">
        <v>142</v>
      </c>
      <c r="E24" s="2" t="s">
        <v>143</v>
      </c>
      <c r="F24" s="2">
        <v>5.72</v>
      </c>
      <c r="G24" s="2">
        <v>0.88</v>
      </c>
      <c r="H24" s="96" t="s">
        <v>145</v>
      </c>
    </row>
    <row r="25" spans="1:8" x14ac:dyDescent="0.25">
      <c r="A25" s="2">
        <v>7991371</v>
      </c>
      <c r="B25" s="2">
        <v>1</v>
      </c>
      <c r="C25" s="2">
        <v>750</v>
      </c>
      <c r="D25" s="2" t="s">
        <v>148</v>
      </c>
      <c r="E25" s="2" t="s">
        <v>143</v>
      </c>
      <c r="F25" s="2">
        <v>5.63</v>
      </c>
      <c r="G25" s="2">
        <v>0.9</v>
      </c>
      <c r="H25" s="96" t="s">
        <v>145</v>
      </c>
    </row>
    <row r="26" spans="1:8" x14ac:dyDescent="0.25">
      <c r="A26" s="97">
        <v>4900117</v>
      </c>
      <c r="B26" s="97">
        <v>1</v>
      </c>
      <c r="C26" s="97">
        <v>1000</v>
      </c>
      <c r="D26" s="97" t="s">
        <v>151</v>
      </c>
      <c r="E26" s="97" t="s">
        <v>143</v>
      </c>
      <c r="F26" s="97">
        <v>5.64</v>
      </c>
      <c r="G26" s="97">
        <v>0.82</v>
      </c>
      <c r="H26" s="98" t="s">
        <v>145</v>
      </c>
    </row>
    <row r="27" spans="1:8" x14ac:dyDescent="0.25">
      <c r="A27" s="97">
        <v>9175803</v>
      </c>
      <c r="B27" s="97">
        <v>5</v>
      </c>
      <c r="C27" s="97">
        <v>1000</v>
      </c>
      <c r="D27" s="97" t="s">
        <v>148</v>
      </c>
      <c r="E27" s="97" t="s">
        <v>143</v>
      </c>
      <c r="F27" s="97">
        <v>5.81</v>
      </c>
      <c r="G27" s="97">
        <v>0.82</v>
      </c>
      <c r="H27" s="98" t="s">
        <v>145</v>
      </c>
    </row>
    <row r="28" spans="1:8" x14ac:dyDescent="0.25">
      <c r="A28" s="97">
        <v>7992849</v>
      </c>
      <c r="B28" s="97">
        <v>2</v>
      </c>
      <c r="C28" s="97">
        <v>1000</v>
      </c>
      <c r="D28" s="97" t="s">
        <v>147</v>
      </c>
      <c r="E28" s="97" t="s">
        <v>143</v>
      </c>
      <c r="F28" s="97">
        <v>5.9</v>
      </c>
      <c r="G28" s="97">
        <v>0.89</v>
      </c>
      <c r="H28" s="98" t="s">
        <v>145</v>
      </c>
    </row>
    <row r="29" spans="1:8" x14ac:dyDescent="0.25">
      <c r="A29" s="97">
        <v>9174236</v>
      </c>
      <c r="B29" s="97">
        <v>44</v>
      </c>
      <c r="C29" s="97">
        <v>1000</v>
      </c>
      <c r="D29" s="97" t="s">
        <v>142</v>
      </c>
      <c r="E29" s="97" t="s">
        <v>143</v>
      </c>
      <c r="F29" s="97">
        <v>5.75</v>
      </c>
      <c r="G29" s="97">
        <v>0.82</v>
      </c>
      <c r="H29" s="98" t="s">
        <v>145</v>
      </c>
    </row>
    <row r="30" spans="1:8" x14ac:dyDescent="0.25">
      <c r="A30" s="112">
        <v>9174749</v>
      </c>
      <c r="B30" s="112">
        <v>1</v>
      </c>
      <c r="C30" s="112">
        <v>1000</v>
      </c>
      <c r="D30" s="112" t="s">
        <v>142</v>
      </c>
      <c r="E30" s="112" t="s">
        <v>143</v>
      </c>
      <c r="F30" s="112">
        <v>5.45</v>
      </c>
      <c r="G30" s="112">
        <v>0.81</v>
      </c>
      <c r="H30" s="113" t="s">
        <v>145</v>
      </c>
    </row>
    <row r="31" spans="1:8" x14ac:dyDescent="0.25">
      <c r="A31" s="67">
        <v>9174319</v>
      </c>
      <c r="B31" s="67">
        <v>19</v>
      </c>
      <c r="C31" s="67">
        <v>1500</v>
      </c>
      <c r="D31" s="67" t="s">
        <v>142</v>
      </c>
      <c r="E31" s="67" t="s">
        <v>143</v>
      </c>
      <c r="F31" s="67">
        <v>5.8</v>
      </c>
      <c r="G31" s="67">
        <v>0.7</v>
      </c>
      <c r="H31" s="99" t="s">
        <v>145</v>
      </c>
    </row>
    <row r="32" spans="1:8" x14ac:dyDescent="0.25">
      <c r="A32" s="67">
        <v>1009571</v>
      </c>
      <c r="B32" s="67">
        <v>1</v>
      </c>
      <c r="C32" s="67">
        <v>1500</v>
      </c>
      <c r="D32" s="67" t="s">
        <v>149</v>
      </c>
      <c r="E32" s="67" t="s">
        <v>143</v>
      </c>
      <c r="F32" s="67">
        <v>5.53</v>
      </c>
      <c r="G32" s="67">
        <v>0.8</v>
      </c>
      <c r="H32" s="99" t="s">
        <v>145</v>
      </c>
    </row>
    <row r="33" spans="1:8" x14ac:dyDescent="0.25">
      <c r="A33" s="114">
        <v>7992507</v>
      </c>
      <c r="B33" s="114">
        <v>2</v>
      </c>
      <c r="C33" s="114">
        <v>1500</v>
      </c>
      <c r="D33" s="114" t="s">
        <v>146</v>
      </c>
      <c r="E33" s="114" t="s">
        <v>143</v>
      </c>
      <c r="F33" s="114">
        <v>5.46</v>
      </c>
      <c r="G33" s="114">
        <v>0.71</v>
      </c>
      <c r="H33" s="115" t="s">
        <v>145</v>
      </c>
    </row>
    <row r="34" spans="1:8" x14ac:dyDescent="0.25">
      <c r="A34" s="100">
        <v>7992508</v>
      </c>
      <c r="B34" s="100">
        <v>1</v>
      </c>
      <c r="C34" s="100">
        <v>2500</v>
      </c>
      <c r="D34" s="100" t="s">
        <v>146</v>
      </c>
      <c r="E34" s="100" t="s">
        <v>143</v>
      </c>
      <c r="F34" s="100">
        <v>5.74</v>
      </c>
      <c r="G34" s="100">
        <v>0.6</v>
      </c>
      <c r="H34" s="101" t="s">
        <v>145</v>
      </c>
    </row>
    <row r="35" spans="1:8" x14ac:dyDescent="0.25">
      <c r="A35" s="100">
        <v>9174400</v>
      </c>
      <c r="B35" s="100">
        <v>19</v>
      </c>
      <c r="C35" s="100">
        <v>2500</v>
      </c>
      <c r="D35" s="100" t="s">
        <v>142</v>
      </c>
      <c r="E35" s="100" t="s">
        <v>143</v>
      </c>
      <c r="F35" s="100">
        <v>5.64</v>
      </c>
      <c r="G35" s="100">
        <v>0.61</v>
      </c>
      <c r="H35" s="101" t="s">
        <v>145</v>
      </c>
    </row>
    <row r="36" spans="1:8" x14ac:dyDescent="0.25">
      <c r="A36" s="116">
        <v>9175845</v>
      </c>
      <c r="B36" s="116">
        <v>1</v>
      </c>
      <c r="C36" s="116">
        <v>2500</v>
      </c>
      <c r="D36" s="116" t="s">
        <v>148</v>
      </c>
      <c r="E36" s="116" t="s">
        <v>143</v>
      </c>
      <c r="F36" s="116">
        <v>5.39</v>
      </c>
      <c r="G36" s="116">
        <v>0.55000000000000004</v>
      </c>
      <c r="H36" s="117" t="s">
        <v>145</v>
      </c>
    </row>
    <row r="38" spans="1:8" ht="18.75" x14ac:dyDescent="0.3">
      <c r="A38" s="65" t="s">
        <v>166</v>
      </c>
    </row>
    <row r="39" spans="1:8" x14ac:dyDescent="0.25">
      <c r="A39" s="86" t="s">
        <v>134</v>
      </c>
      <c r="B39" s="86" t="s">
        <v>135</v>
      </c>
      <c r="C39" s="86" t="s">
        <v>136</v>
      </c>
      <c r="D39" s="86" t="s">
        <v>137</v>
      </c>
      <c r="E39" s="86" t="s">
        <v>138</v>
      </c>
      <c r="F39" s="86" t="s">
        <v>139</v>
      </c>
      <c r="G39" s="86" t="s">
        <v>140</v>
      </c>
      <c r="H39" s="87" t="s">
        <v>141</v>
      </c>
    </row>
    <row r="40" spans="1:8" x14ac:dyDescent="0.25">
      <c r="A40" s="118">
        <v>4700210</v>
      </c>
      <c r="B40" s="118">
        <v>90</v>
      </c>
      <c r="C40" s="118">
        <v>75</v>
      </c>
      <c r="D40" s="118" t="s">
        <v>142</v>
      </c>
      <c r="E40" s="118" t="s">
        <v>72</v>
      </c>
      <c r="F40" s="118">
        <v>4.13</v>
      </c>
      <c r="G40" s="118">
        <v>1.35</v>
      </c>
      <c r="H40" s="119" t="s">
        <v>144</v>
      </c>
    </row>
    <row r="41" spans="1:8" x14ac:dyDescent="0.25">
      <c r="A41" s="118">
        <v>4700215</v>
      </c>
      <c r="B41" s="118">
        <v>18</v>
      </c>
      <c r="C41" s="118">
        <v>75</v>
      </c>
      <c r="D41" s="118" t="s">
        <v>142</v>
      </c>
      <c r="E41" s="118" t="s">
        <v>72</v>
      </c>
      <c r="F41" s="118">
        <v>4.43</v>
      </c>
      <c r="G41" s="118">
        <v>1.47</v>
      </c>
      <c r="H41" s="119" t="s">
        <v>145</v>
      </c>
    </row>
    <row r="42" spans="1:8" x14ac:dyDescent="0.25">
      <c r="A42" s="118">
        <v>4710210</v>
      </c>
      <c r="B42" s="118">
        <v>3</v>
      </c>
      <c r="C42" s="118">
        <v>75</v>
      </c>
      <c r="D42" s="118" t="s">
        <v>146</v>
      </c>
      <c r="E42" s="118" t="s">
        <v>72</v>
      </c>
      <c r="F42" s="118">
        <v>3.15</v>
      </c>
      <c r="G42" s="118">
        <v>1.28</v>
      </c>
      <c r="H42" s="119" t="s">
        <v>144</v>
      </c>
    </row>
    <row r="43" spans="1:8" x14ac:dyDescent="0.25">
      <c r="A43" s="122">
        <v>7991359</v>
      </c>
      <c r="B43" s="122">
        <v>5</v>
      </c>
      <c r="C43" s="122">
        <v>75</v>
      </c>
      <c r="D43" s="122" t="s">
        <v>148</v>
      </c>
      <c r="E43" s="122" t="s">
        <v>72</v>
      </c>
      <c r="F43" s="122">
        <v>3.05</v>
      </c>
      <c r="G43" s="122">
        <v>1.1499999999999999</v>
      </c>
      <c r="H43" s="123" t="s">
        <v>145</v>
      </c>
    </row>
    <row r="44" spans="1:8" x14ac:dyDescent="0.25">
      <c r="A44" s="120">
        <v>4700212</v>
      </c>
      <c r="B44" s="120">
        <v>113</v>
      </c>
      <c r="C44" s="120">
        <v>150</v>
      </c>
      <c r="D44" s="120" t="s">
        <v>142</v>
      </c>
      <c r="E44" s="120" t="s">
        <v>72</v>
      </c>
      <c r="F44" s="120">
        <v>3.28</v>
      </c>
      <c r="G44" s="120">
        <v>1.1000000000000001</v>
      </c>
      <c r="H44" s="121" t="s">
        <v>144</v>
      </c>
    </row>
    <row r="45" spans="1:8" x14ac:dyDescent="0.25">
      <c r="A45" s="124">
        <v>4700220</v>
      </c>
      <c r="B45" s="124">
        <v>27</v>
      </c>
      <c r="C45" s="124">
        <v>150</v>
      </c>
      <c r="D45" s="124" t="s">
        <v>142</v>
      </c>
      <c r="E45" s="124" t="s">
        <v>72</v>
      </c>
      <c r="F45" s="124">
        <v>3.23</v>
      </c>
      <c r="G45" s="124">
        <v>1.1200000000000001</v>
      </c>
      <c r="H45" s="125" t="s">
        <v>145</v>
      </c>
    </row>
    <row r="46" spans="1:8" x14ac:dyDescent="0.25">
      <c r="A46" s="120">
        <v>7991361</v>
      </c>
      <c r="B46" s="120">
        <v>17</v>
      </c>
      <c r="C46" s="120">
        <v>150</v>
      </c>
      <c r="D46" s="120" t="s">
        <v>148</v>
      </c>
      <c r="E46" s="120" t="s">
        <v>72</v>
      </c>
      <c r="F46" s="120">
        <v>3.69</v>
      </c>
      <c r="G46" s="120">
        <v>1.17</v>
      </c>
      <c r="H46" s="121" t="s">
        <v>145</v>
      </c>
    </row>
    <row r="47" spans="1:8" x14ac:dyDescent="0.25">
      <c r="A47" s="120">
        <v>7991796</v>
      </c>
      <c r="B47" s="120">
        <v>3</v>
      </c>
      <c r="C47" s="120">
        <v>150</v>
      </c>
      <c r="D47" s="120" t="s">
        <v>150</v>
      </c>
      <c r="E47" s="120" t="s">
        <v>72</v>
      </c>
      <c r="F47" s="120">
        <v>3.49</v>
      </c>
      <c r="G47" s="120">
        <v>1.1100000000000001</v>
      </c>
      <c r="H47" s="121" t="s">
        <v>145</v>
      </c>
    </row>
    <row r="48" spans="1:8" x14ac:dyDescent="0.25">
      <c r="A48" s="22">
        <v>4700213</v>
      </c>
      <c r="B48" s="22">
        <v>9</v>
      </c>
      <c r="C48" s="22">
        <v>225</v>
      </c>
      <c r="D48" s="22" t="s">
        <v>142</v>
      </c>
      <c r="E48" s="22" t="s">
        <v>72</v>
      </c>
      <c r="F48" s="22">
        <v>3.84</v>
      </c>
      <c r="G48" s="22">
        <v>0.99</v>
      </c>
      <c r="H48" s="88" t="s">
        <v>144</v>
      </c>
    </row>
    <row r="49" spans="1:8" x14ac:dyDescent="0.25">
      <c r="A49" s="22">
        <v>4700221</v>
      </c>
      <c r="B49" s="22">
        <v>3</v>
      </c>
      <c r="C49" s="22">
        <v>225</v>
      </c>
      <c r="D49" s="22" t="s">
        <v>142</v>
      </c>
      <c r="E49" s="22" t="s">
        <v>72</v>
      </c>
      <c r="F49" s="22">
        <v>3.84</v>
      </c>
      <c r="G49" s="22">
        <v>0.98</v>
      </c>
      <c r="H49" s="88" t="s">
        <v>145</v>
      </c>
    </row>
    <row r="50" spans="1:8" x14ac:dyDescent="0.25">
      <c r="A50" s="102">
        <v>7991363</v>
      </c>
      <c r="B50" s="102">
        <v>3</v>
      </c>
      <c r="C50" s="102">
        <v>225</v>
      </c>
      <c r="D50" s="102" t="s">
        <v>148</v>
      </c>
      <c r="E50" s="102" t="s">
        <v>72</v>
      </c>
      <c r="F50" s="102">
        <v>3.36</v>
      </c>
      <c r="G50" s="102">
        <v>1</v>
      </c>
      <c r="H50" s="103" t="s">
        <v>145</v>
      </c>
    </row>
    <row r="51" spans="1:8" x14ac:dyDescent="0.25">
      <c r="A51" s="116">
        <v>4700214</v>
      </c>
      <c r="B51" s="116">
        <v>80</v>
      </c>
      <c r="C51" s="116">
        <v>300</v>
      </c>
      <c r="D51" s="116" t="s">
        <v>142</v>
      </c>
      <c r="E51" s="116" t="s">
        <v>72</v>
      </c>
      <c r="F51" s="116">
        <v>1.75</v>
      </c>
      <c r="G51" s="116">
        <v>0.99</v>
      </c>
      <c r="H51" s="117" t="s">
        <v>144</v>
      </c>
    </row>
    <row r="52" spans="1:8" x14ac:dyDescent="0.25">
      <c r="A52" s="100">
        <v>4700222</v>
      </c>
      <c r="B52" s="100">
        <v>22</v>
      </c>
      <c r="C52" s="100">
        <v>300</v>
      </c>
      <c r="D52" s="100" t="s">
        <v>142</v>
      </c>
      <c r="E52" s="100" t="s">
        <v>72</v>
      </c>
      <c r="F52" s="100">
        <v>1.86</v>
      </c>
      <c r="G52" s="100">
        <v>0.96</v>
      </c>
      <c r="H52" s="101" t="s">
        <v>145</v>
      </c>
    </row>
    <row r="53" spans="1:8" x14ac:dyDescent="0.25">
      <c r="A53" s="100">
        <v>7991365</v>
      </c>
      <c r="B53" s="100">
        <v>14</v>
      </c>
      <c r="C53" s="100">
        <v>300</v>
      </c>
      <c r="D53" s="100" t="s">
        <v>148</v>
      </c>
      <c r="E53" s="100" t="s">
        <v>72</v>
      </c>
      <c r="F53" s="100">
        <v>3.54</v>
      </c>
      <c r="G53" s="100">
        <v>1.01</v>
      </c>
      <c r="H53" s="101" t="s">
        <v>145</v>
      </c>
    </row>
    <row r="54" spans="1:8" x14ac:dyDescent="0.25">
      <c r="A54" s="100">
        <v>7991794</v>
      </c>
      <c r="B54" s="100">
        <v>4</v>
      </c>
      <c r="C54" s="100">
        <v>300</v>
      </c>
      <c r="D54" s="100" t="s">
        <v>150</v>
      </c>
      <c r="E54" s="100" t="s">
        <v>72</v>
      </c>
      <c r="F54" s="100">
        <v>4.3600000000000003</v>
      </c>
      <c r="G54" s="100">
        <v>0.95</v>
      </c>
      <c r="H54" s="101" t="s">
        <v>145</v>
      </c>
    </row>
    <row r="55" spans="1:8" x14ac:dyDescent="0.25">
      <c r="A55" s="145">
        <v>4700223</v>
      </c>
      <c r="B55" s="145">
        <v>11</v>
      </c>
      <c r="C55" s="145">
        <v>500</v>
      </c>
      <c r="D55" s="145" t="s">
        <v>142</v>
      </c>
      <c r="E55" s="145" t="s">
        <v>72</v>
      </c>
      <c r="F55" s="145">
        <v>2.23</v>
      </c>
      <c r="G55" s="145">
        <v>1.1299999999999999</v>
      </c>
      <c r="H55" s="176" t="s">
        <v>145</v>
      </c>
    </row>
    <row r="56" spans="1:8" x14ac:dyDescent="0.25">
      <c r="A56" s="97">
        <v>4700280</v>
      </c>
      <c r="B56" s="97">
        <v>49</v>
      </c>
      <c r="C56" s="97">
        <v>500</v>
      </c>
      <c r="D56" s="97" t="s">
        <v>142</v>
      </c>
      <c r="E56" s="97" t="s">
        <v>72</v>
      </c>
      <c r="F56" s="97">
        <v>2.35</v>
      </c>
      <c r="G56" s="97">
        <v>1.07</v>
      </c>
      <c r="H56" s="98" t="s">
        <v>144</v>
      </c>
    </row>
    <row r="57" spans="1:8" x14ac:dyDescent="0.25">
      <c r="A57" s="97">
        <v>4730275</v>
      </c>
      <c r="B57" s="97">
        <v>2</v>
      </c>
      <c r="C57" s="97">
        <v>500</v>
      </c>
      <c r="D57" s="97" t="s">
        <v>149</v>
      </c>
      <c r="E57" s="97" t="s">
        <v>72</v>
      </c>
      <c r="F57" s="97">
        <v>5.04</v>
      </c>
      <c r="G57" s="97">
        <v>0.94</v>
      </c>
      <c r="H57" s="98" t="s">
        <v>145</v>
      </c>
    </row>
    <row r="58" spans="1:8" x14ac:dyDescent="0.25">
      <c r="A58" s="97">
        <v>7991366</v>
      </c>
      <c r="B58" s="97">
        <v>7</v>
      </c>
      <c r="C58" s="97">
        <v>500</v>
      </c>
      <c r="D58" s="97" t="s">
        <v>148</v>
      </c>
      <c r="E58" s="97" t="s">
        <v>72</v>
      </c>
      <c r="F58" s="97">
        <v>5.17</v>
      </c>
      <c r="G58" s="97">
        <v>0.89</v>
      </c>
      <c r="H58" s="98" t="s">
        <v>145</v>
      </c>
    </row>
    <row r="59" spans="1:8" x14ac:dyDescent="0.25">
      <c r="A59" s="112">
        <v>9175340</v>
      </c>
      <c r="B59" s="112">
        <v>1</v>
      </c>
      <c r="C59" s="112">
        <v>500</v>
      </c>
      <c r="D59" s="112" t="s">
        <v>152</v>
      </c>
      <c r="E59" s="112" t="s">
        <v>72</v>
      </c>
      <c r="F59" s="112">
        <v>2.17</v>
      </c>
      <c r="G59" s="112">
        <v>0.81</v>
      </c>
      <c r="H59" s="113" t="s">
        <v>145</v>
      </c>
    </row>
    <row r="60" spans="1:8" x14ac:dyDescent="0.25">
      <c r="A60" s="158">
        <v>7999497</v>
      </c>
      <c r="B60" s="158">
        <v>6</v>
      </c>
      <c r="C60" s="158">
        <v>750</v>
      </c>
      <c r="D60" s="158" t="s">
        <v>142</v>
      </c>
      <c r="E60" s="158" t="s">
        <v>72</v>
      </c>
      <c r="F60" s="158">
        <v>5.8</v>
      </c>
      <c r="G60" s="158">
        <v>0.82</v>
      </c>
      <c r="H60" s="175" t="s">
        <v>145</v>
      </c>
    </row>
    <row r="62" spans="1:8" ht="18.75" x14ac:dyDescent="0.3">
      <c r="A62" s="65" t="s">
        <v>169</v>
      </c>
    </row>
    <row r="63" spans="1:8" x14ac:dyDescent="0.25">
      <c r="B63" s="126" t="s">
        <v>153</v>
      </c>
      <c r="C63" s="126" t="s">
        <v>154</v>
      </c>
      <c r="D63" s="126" t="s">
        <v>155</v>
      </c>
      <c r="E63" s="126" t="s">
        <v>156</v>
      </c>
      <c r="F63" s="127" t="s">
        <v>157</v>
      </c>
      <c r="G63" s="128" t="s">
        <v>140</v>
      </c>
    </row>
    <row r="64" spans="1:8" x14ac:dyDescent="0.25">
      <c r="B64" s="122">
        <v>2</v>
      </c>
      <c r="C64" s="122">
        <v>10</v>
      </c>
      <c r="D64" s="122" t="s">
        <v>158</v>
      </c>
      <c r="E64" s="155" t="s">
        <v>159</v>
      </c>
      <c r="F64" s="156">
        <v>1.68</v>
      </c>
      <c r="G64" s="157">
        <v>1.1599999999999999</v>
      </c>
    </row>
    <row r="65" spans="2:7" x14ac:dyDescent="0.25">
      <c r="B65" s="118">
        <v>4</v>
      </c>
      <c r="C65" s="118">
        <v>10</v>
      </c>
      <c r="D65" s="118" t="s">
        <v>160</v>
      </c>
      <c r="E65" s="152" t="s">
        <v>159</v>
      </c>
      <c r="F65" s="136">
        <v>1.72</v>
      </c>
      <c r="G65" s="130">
        <v>1.1100000000000001</v>
      </c>
    </row>
    <row r="66" spans="2:7" x14ac:dyDescent="0.25">
      <c r="B66" s="118">
        <v>5</v>
      </c>
      <c r="C66" s="118">
        <v>10</v>
      </c>
      <c r="D66" s="118" t="s">
        <v>161</v>
      </c>
      <c r="E66" s="152" t="s">
        <v>159</v>
      </c>
      <c r="F66" s="136">
        <v>2.0499999999999998</v>
      </c>
      <c r="G66" s="130">
        <v>1.37</v>
      </c>
    </row>
    <row r="67" spans="2:7" x14ac:dyDescent="0.25">
      <c r="B67" s="118">
        <v>16</v>
      </c>
      <c r="C67" s="118">
        <v>10</v>
      </c>
      <c r="D67" s="118" t="s">
        <v>162</v>
      </c>
      <c r="E67" s="152" t="s">
        <v>159</v>
      </c>
      <c r="F67" s="136">
        <v>2.0699999999999998</v>
      </c>
      <c r="G67" s="130">
        <v>1.36</v>
      </c>
    </row>
    <row r="68" spans="2:7" x14ac:dyDescent="0.25">
      <c r="B68" s="118">
        <v>25</v>
      </c>
      <c r="C68" s="118">
        <v>10</v>
      </c>
      <c r="D68" s="118" t="s">
        <v>163</v>
      </c>
      <c r="E68" s="152" t="s">
        <v>159</v>
      </c>
      <c r="F68" s="136">
        <v>2.64</v>
      </c>
      <c r="G68" s="130">
        <v>1.54</v>
      </c>
    </row>
    <row r="69" spans="2:7" x14ac:dyDescent="0.25">
      <c r="B69" s="118">
        <v>182</v>
      </c>
      <c r="C69" s="118">
        <v>10</v>
      </c>
      <c r="D69" s="118" t="s">
        <v>164</v>
      </c>
      <c r="E69" s="152" t="s">
        <v>159</v>
      </c>
      <c r="F69" s="136">
        <v>2.19</v>
      </c>
      <c r="G69" s="130">
        <v>1.34</v>
      </c>
    </row>
    <row r="70" spans="2:7" x14ac:dyDescent="0.25">
      <c r="B70" s="118">
        <v>424</v>
      </c>
      <c r="C70" s="118">
        <v>10</v>
      </c>
      <c r="D70" s="118" t="s">
        <v>165</v>
      </c>
      <c r="E70" s="152" t="s">
        <v>159</v>
      </c>
      <c r="F70" s="136">
        <v>1.79</v>
      </c>
      <c r="G70" s="130">
        <v>1.34</v>
      </c>
    </row>
    <row r="71" spans="2:7" x14ac:dyDescent="0.25">
      <c r="B71" s="158">
        <v>12</v>
      </c>
      <c r="C71" s="158">
        <v>25</v>
      </c>
      <c r="D71" s="158" t="s">
        <v>158</v>
      </c>
      <c r="E71" s="159" t="s">
        <v>159</v>
      </c>
      <c r="F71" s="160">
        <v>2.38</v>
      </c>
      <c r="G71" s="157">
        <v>1.24</v>
      </c>
    </row>
    <row r="72" spans="2:7" x14ac:dyDescent="0.25">
      <c r="B72" s="2">
        <v>23</v>
      </c>
      <c r="C72" s="2">
        <v>25</v>
      </c>
      <c r="D72" s="2" t="s">
        <v>160</v>
      </c>
      <c r="E72" s="135" t="s">
        <v>159</v>
      </c>
      <c r="F72" s="129">
        <v>2.6</v>
      </c>
      <c r="G72" s="130">
        <v>1.29</v>
      </c>
    </row>
    <row r="73" spans="2:7" x14ac:dyDescent="0.25">
      <c r="B73" s="2">
        <v>29</v>
      </c>
      <c r="C73" s="2">
        <v>25</v>
      </c>
      <c r="D73" s="2" t="s">
        <v>161</v>
      </c>
      <c r="E73" s="135" t="s">
        <v>159</v>
      </c>
      <c r="F73" s="129">
        <v>2.52</v>
      </c>
      <c r="G73" s="130">
        <v>1.19</v>
      </c>
    </row>
    <row r="74" spans="2:7" x14ac:dyDescent="0.25">
      <c r="B74" s="2">
        <v>37</v>
      </c>
      <c r="C74" s="2">
        <v>25</v>
      </c>
      <c r="D74" s="2" t="s">
        <v>163</v>
      </c>
      <c r="E74" s="135" t="s">
        <v>159</v>
      </c>
      <c r="F74" s="129">
        <v>3.13</v>
      </c>
      <c r="G74" s="130">
        <v>1.34</v>
      </c>
    </row>
    <row r="75" spans="2:7" x14ac:dyDescent="0.25">
      <c r="B75" s="2">
        <v>59</v>
      </c>
      <c r="C75" s="2">
        <v>25</v>
      </c>
      <c r="D75" s="2" t="s">
        <v>162</v>
      </c>
      <c r="E75" s="135" t="s">
        <v>159</v>
      </c>
      <c r="F75" s="129">
        <v>2.65</v>
      </c>
      <c r="G75" s="130">
        <v>1.1499999999999999</v>
      </c>
    </row>
    <row r="76" spans="2:7" x14ac:dyDescent="0.25">
      <c r="B76" s="2">
        <v>385</v>
      </c>
      <c r="C76" s="2">
        <v>25</v>
      </c>
      <c r="D76" s="2" t="s">
        <v>164</v>
      </c>
      <c r="E76" s="135" t="s">
        <v>159</v>
      </c>
      <c r="F76" s="129">
        <v>2.46</v>
      </c>
      <c r="G76" s="130">
        <v>1.03</v>
      </c>
    </row>
    <row r="77" spans="2:7" x14ac:dyDescent="0.25">
      <c r="B77" s="2">
        <v>1403</v>
      </c>
      <c r="C77" s="2">
        <v>25</v>
      </c>
      <c r="D77" s="2" t="s">
        <v>165</v>
      </c>
      <c r="E77" s="135" t="s">
        <v>159</v>
      </c>
      <c r="F77" s="131">
        <v>2.4700000000000002</v>
      </c>
      <c r="G77" s="132">
        <v>1.1499999999999999</v>
      </c>
    </row>
    <row r="78" spans="2:7" x14ac:dyDescent="0.25">
      <c r="B78" s="85">
        <v>11</v>
      </c>
      <c r="C78" s="85">
        <v>50</v>
      </c>
      <c r="D78" s="85" t="s">
        <v>163</v>
      </c>
      <c r="E78" s="153" t="s">
        <v>159</v>
      </c>
      <c r="F78" s="154">
        <v>2.08</v>
      </c>
      <c r="G78" s="130">
        <v>0.76</v>
      </c>
    </row>
    <row r="79" spans="2:7" x14ac:dyDescent="0.25">
      <c r="B79" s="85">
        <v>14</v>
      </c>
      <c r="C79" s="85">
        <v>50</v>
      </c>
      <c r="D79" s="85" t="s">
        <v>161</v>
      </c>
      <c r="E79" s="153" t="s">
        <v>159</v>
      </c>
      <c r="F79" s="154">
        <v>1.81</v>
      </c>
      <c r="G79" s="130">
        <v>0.74</v>
      </c>
    </row>
    <row r="80" spans="2:7" x14ac:dyDescent="0.25">
      <c r="B80" s="85">
        <v>15</v>
      </c>
      <c r="C80" s="85">
        <v>50</v>
      </c>
      <c r="D80" s="85" t="s">
        <v>162</v>
      </c>
      <c r="E80" s="153" t="s">
        <v>159</v>
      </c>
      <c r="F80" s="154">
        <v>2.35</v>
      </c>
      <c r="G80" s="130">
        <v>0.95</v>
      </c>
    </row>
    <row r="81" spans="1:7" x14ac:dyDescent="0.25">
      <c r="B81" s="108">
        <v>19</v>
      </c>
      <c r="C81" s="108">
        <v>50</v>
      </c>
      <c r="D81" s="108" t="s">
        <v>160</v>
      </c>
      <c r="E81" s="161" t="s">
        <v>159</v>
      </c>
      <c r="F81" s="162">
        <v>1.77</v>
      </c>
      <c r="G81" s="157">
        <v>0.76</v>
      </c>
    </row>
    <row r="82" spans="1:7" x14ac:dyDescent="0.25">
      <c r="B82" s="85">
        <v>22</v>
      </c>
      <c r="C82" s="85">
        <v>50</v>
      </c>
      <c r="D82" s="85" t="s">
        <v>158</v>
      </c>
      <c r="E82" s="153" t="s">
        <v>159</v>
      </c>
      <c r="F82" s="154">
        <v>2.61</v>
      </c>
      <c r="G82" s="130">
        <v>1.19</v>
      </c>
    </row>
    <row r="83" spans="1:7" x14ac:dyDescent="0.25">
      <c r="B83" s="85">
        <v>118</v>
      </c>
      <c r="C83" s="85">
        <v>50</v>
      </c>
      <c r="D83" s="85" t="s">
        <v>164</v>
      </c>
      <c r="E83" s="153" t="s">
        <v>159</v>
      </c>
      <c r="F83" s="154">
        <v>2.5</v>
      </c>
      <c r="G83" s="130">
        <v>0.93</v>
      </c>
    </row>
    <row r="84" spans="1:7" x14ac:dyDescent="0.25">
      <c r="B84" s="85">
        <v>550</v>
      </c>
      <c r="C84" s="85">
        <v>50</v>
      </c>
      <c r="D84" s="85" t="s">
        <v>165</v>
      </c>
      <c r="E84" s="153" t="s">
        <v>159</v>
      </c>
      <c r="F84" s="154">
        <v>2.35</v>
      </c>
      <c r="G84" s="130">
        <v>0.92</v>
      </c>
    </row>
    <row r="85" spans="1:7" x14ac:dyDescent="0.25">
      <c r="B85" s="2">
        <v>5</v>
      </c>
      <c r="C85" s="2">
        <v>75</v>
      </c>
      <c r="D85" s="2" t="s">
        <v>160</v>
      </c>
      <c r="E85" s="135" t="s">
        <v>159</v>
      </c>
      <c r="F85" s="129">
        <v>2.31</v>
      </c>
      <c r="G85" s="130">
        <v>0.94</v>
      </c>
    </row>
    <row r="86" spans="1:7" x14ac:dyDescent="0.25">
      <c r="B86" s="2">
        <v>11</v>
      </c>
      <c r="C86" s="2">
        <v>75</v>
      </c>
      <c r="D86" s="2" t="s">
        <v>164</v>
      </c>
      <c r="E86" s="135" t="s">
        <v>159</v>
      </c>
      <c r="F86" s="129">
        <v>2.44</v>
      </c>
      <c r="G86" s="130">
        <v>0.92</v>
      </c>
    </row>
    <row r="87" spans="1:7" x14ac:dyDescent="0.25">
      <c r="B87" s="158">
        <v>11</v>
      </c>
      <c r="C87" s="158">
        <v>75</v>
      </c>
      <c r="D87" s="158" t="s">
        <v>161</v>
      </c>
      <c r="E87" s="159" t="s">
        <v>159</v>
      </c>
      <c r="F87" s="160">
        <v>2.0699999999999998</v>
      </c>
      <c r="G87" s="157">
        <v>0.9</v>
      </c>
    </row>
    <row r="88" spans="1:7" x14ac:dyDescent="0.25">
      <c r="B88" s="2">
        <v>113</v>
      </c>
      <c r="C88" s="2">
        <v>75</v>
      </c>
      <c r="D88" s="2" t="s">
        <v>165</v>
      </c>
      <c r="E88" s="135" t="s">
        <v>159</v>
      </c>
      <c r="F88" s="129">
        <v>2.12</v>
      </c>
      <c r="G88" s="130">
        <v>0.93</v>
      </c>
    </row>
    <row r="89" spans="1:7" x14ac:dyDescent="0.25">
      <c r="B89" s="104">
        <v>9</v>
      </c>
      <c r="C89" s="104">
        <v>100</v>
      </c>
      <c r="D89" s="104" t="s">
        <v>165</v>
      </c>
      <c r="E89" s="163" t="s">
        <v>159</v>
      </c>
      <c r="F89" s="164">
        <v>1.6</v>
      </c>
      <c r="G89" s="165">
        <v>0.59</v>
      </c>
    </row>
    <row r="90" spans="1:7" x14ac:dyDescent="0.25">
      <c r="B90" s="89">
        <v>17</v>
      </c>
      <c r="C90" s="89">
        <v>100</v>
      </c>
      <c r="D90" s="89" t="s">
        <v>164</v>
      </c>
      <c r="E90" s="151" t="s">
        <v>159</v>
      </c>
      <c r="F90" s="138">
        <v>2.39</v>
      </c>
      <c r="G90" s="139">
        <v>0.68</v>
      </c>
    </row>
    <row r="91" spans="1:7" x14ac:dyDescent="0.25">
      <c r="B91" s="2">
        <v>1</v>
      </c>
      <c r="C91" s="2">
        <v>167</v>
      </c>
      <c r="D91" s="2" t="s">
        <v>164</v>
      </c>
      <c r="E91" s="135" t="s">
        <v>159</v>
      </c>
      <c r="F91" s="129">
        <v>2.2000000000000002</v>
      </c>
      <c r="G91" s="130">
        <v>0.68</v>
      </c>
    </row>
    <row r="92" spans="1:7" x14ac:dyDescent="0.25">
      <c r="B92" s="158">
        <v>3</v>
      </c>
      <c r="C92" s="158">
        <v>167</v>
      </c>
      <c r="D92" s="158" t="s">
        <v>158</v>
      </c>
      <c r="E92" s="159" t="s">
        <v>159</v>
      </c>
      <c r="F92" s="160">
        <v>1.55</v>
      </c>
      <c r="G92" s="157">
        <v>0.74</v>
      </c>
    </row>
    <row r="93" spans="1:7" x14ac:dyDescent="0.25">
      <c r="B93" s="2">
        <v>6</v>
      </c>
      <c r="C93" s="2">
        <v>167</v>
      </c>
      <c r="D93" s="2" t="s">
        <v>165</v>
      </c>
      <c r="E93" s="135" t="s">
        <v>159</v>
      </c>
      <c r="F93" s="129">
        <v>1.87</v>
      </c>
      <c r="G93" s="130">
        <v>0.67</v>
      </c>
    </row>
    <row r="96" spans="1:7" ht="18.75" x14ac:dyDescent="0.3">
      <c r="A96" s="65" t="s">
        <v>170</v>
      </c>
    </row>
    <row r="97" spans="2:8" x14ac:dyDescent="0.25">
      <c r="B97" s="126" t="s">
        <v>153</v>
      </c>
      <c r="C97" s="133" t="s">
        <v>154</v>
      </c>
      <c r="D97" s="126" t="s">
        <v>155</v>
      </c>
      <c r="E97" s="126" t="s">
        <v>156</v>
      </c>
      <c r="F97" s="127" t="s">
        <v>157</v>
      </c>
      <c r="G97" s="127" t="s">
        <v>140</v>
      </c>
      <c r="H97" s="134"/>
    </row>
    <row r="98" spans="2:8" x14ac:dyDescent="0.25">
      <c r="B98" s="118">
        <v>38</v>
      </c>
      <c r="C98" s="118">
        <v>10</v>
      </c>
      <c r="D98" s="118" t="s">
        <v>164</v>
      </c>
      <c r="E98" s="118">
        <v>277</v>
      </c>
      <c r="F98" s="136">
        <v>1.96</v>
      </c>
      <c r="G98" s="137">
        <v>1.26</v>
      </c>
      <c r="H98" s="12"/>
    </row>
    <row r="99" spans="2:8" x14ac:dyDescent="0.25">
      <c r="B99" s="118">
        <v>17</v>
      </c>
      <c r="C99" s="118">
        <v>10</v>
      </c>
      <c r="D99" s="118" t="s">
        <v>162</v>
      </c>
      <c r="E99" s="118">
        <v>277</v>
      </c>
      <c r="F99" s="136">
        <v>2.15</v>
      </c>
      <c r="G99" s="137">
        <v>1.5</v>
      </c>
      <c r="H99" s="12"/>
    </row>
    <row r="100" spans="2:8" x14ac:dyDescent="0.25">
      <c r="B100" s="118">
        <v>9</v>
      </c>
      <c r="C100" s="118">
        <v>10</v>
      </c>
      <c r="D100" s="118" t="s">
        <v>163</v>
      </c>
      <c r="E100" s="118">
        <v>277</v>
      </c>
      <c r="F100" s="136">
        <v>2.2599999999999998</v>
      </c>
      <c r="G100" s="137">
        <v>1.45</v>
      </c>
      <c r="H100" s="12"/>
    </row>
    <row r="101" spans="2:8" x14ac:dyDescent="0.25">
      <c r="B101" s="122">
        <v>191</v>
      </c>
      <c r="C101" s="122">
        <v>10</v>
      </c>
      <c r="D101" s="122" t="s">
        <v>165</v>
      </c>
      <c r="E101" s="122">
        <v>277</v>
      </c>
      <c r="F101" s="156">
        <v>2.0299999999999998</v>
      </c>
      <c r="G101" s="166">
        <v>1.49</v>
      </c>
      <c r="H101" s="12"/>
    </row>
    <row r="102" spans="2:8" x14ac:dyDescent="0.25">
      <c r="B102" s="148">
        <v>21</v>
      </c>
      <c r="C102" s="148">
        <v>15</v>
      </c>
      <c r="D102" s="148" t="s">
        <v>164</v>
      </c>
      <c r="E102" s="148">
        <v>277</v>
      </c>
      <c r="F102" s="149">
        <v>2.25</v>
      </c>
      <c r="G102" s="150">
        <v>1.28</v>
      </c>
      <c r="H102" s="12"/>
    </row>
    <row r="103" spans="2:8" x14ac:dyDescent="0.25">
      <c r="B103" s="167">
        <v>30</v>
      </c>
      <c r="C103" s="167">
        <v>15</v>
      </c>
      <c r="D103" s="167" t="s">
        <v>165</v>
      </c>
      <c r="E103" s="167">
        <v>277</v>
      </c>
      <c r="F103" s="168">
        <v>1.78</v>
      </c>
      <c r="G103" s="169">
        <v>1.1499999999999999</v>
      </c>
      <c r="H103" s="12"/>
    </row>
    <row r="104" spans="2:8" x14ac:dyDescent="0.25">
      <c r="B104" s="91">
        <v>57</v>
      </c>
      <c r="C104" s="91">
        <v>25</v>
      </c>
      <c r="D104" s="91" t="s">
        <v>164</v>
      </c>
      <c r="E104" s="91">
        <v>277</v>
      </c>
      <c r="F104" s="140">
        <v>2.2400000000000002</v>
      </c>
      <c r="G104" s="141">
        <v>1.03</v>
      </c>
      <c r="H104" s="12"/>
    </row>
    <row r="105" spans="2:8" x14ac:dyDescent="0.25">
      <c r="B105" s="106">
        <v>12</v>
      </c>
      <c r="C105" s="106">
        <v>25</v>
      </c>
      <c r="D105" s="106" t="s">
        <v>162</v>
      </c>
      <c r="E105" s="106">
        <v>277</v>
      </c>
      <c r="F105" s="170">
        <v>1.96</v>
      </c>
      <c r="G105" s="171">
        <v>0.93</v>
      </c>
      <c r="H105" s="12"/>
    </row>
    <row r="106" spans="2:8" x14ac:dyDescent="0.25">
      <c r="B106" s="91">
        <v>10</v>
      </c>
      <c r="C106" s="91">
        <v>25</v>
      </c>
      <c r="D106" s="91" t="s">
        <v>163</v>
      </c>
      <c r="E106" s="91">
        <v>277</v>
      </c>
      <c r="F106" s="140">
        <v>2.83</v>
      </c>
      <c r="G106" s="141">
        <v>1.27</v>
      </c>
      <c r="H106" s="12"/>
    </row>
    <row r="107" spans="2:8" x14ac:dyDescent="0.25">
      <c r="B107" s="91">
        <v>198</v>
      </c>
      <c r="C107" s="91">
        <v>25</v>
      </c>
      <c r="D107" s="91" t="s">
        <v>165</v>
      </c>
      <c r="E107" s="91">
        <v>277</v>
      </c>
      <c r="F107" s="140">
        <v>2.44</v>
      </c>
      <c r="G107" s="141">
        <v>1.17</v>
      </c>
      <c r="H107" s="12"/>
    </row>
    <row r="108" spans="2:8" x14ac:dyDescent="0.25">
      <c r="B108" s="91">
        <v>3</v>
      </c>
      <c r="C108" s="91">
        <v>25</v>
      </c>
      <c r="D108" s="91" t="s">
        <v>160</v>
      </c>
      <c r="E108" s="91">
        <v>277</v>
      </c>
      <c r="F108" s="140">
        <v>2.57</v>
      </c>
      <c r="G108" s="141">
        <v>1.31</v>
      </c>
      <c r="H108" s="12"/>
    </row>
    <row r="109" spans="2:8" x14ac:dyDescent="0.25">
      <c r="B109" s="158">
        <v>14</v>
      </c>
      <c r="C109" s="158">
        <v>38</v>
      </c>
      <c r="D109" s="158" t="s">
        <v>164</v>
      </c>
      <c r="E109" s="158">
        <v>277</v>
      </c>
      <c r="F109" s="160">
        <v>2.4</v>
      </c>
      <c r="G109" s="157">
        <v>0.86</v>
      </c>
      <c r="H109" s="12"/>
    </row>
    <row r="110" spans="2:8" x14ac:dyDescent="0.25">
      <c r="B110" s="2">
        <v>9</v>
      </c>
      <c r="C110" s="2">
        <v>38</v>
      </c>
      <c r="D110" s="2" t="s">
        <v>165</v>
      </c>
      <c r="E110" s="2">
        <v>277</v>
      </c>
      <c r="F110" s="129">
        <v>2.74</v>
      </c>
      <c r="G110" s="130">
        <v>1.04</v>
      </c>
      <c r="H110" s="12"/>
    </row>
    <row r="111" spans="2:8" x14ac:dyDescent="0.25">
      <c r="B111" s="142">
        <v>51</v>
      </c>
      <c r="C111" s="142">
        <v>50</v>
      </c>
      <c r="D111" s="142" t="s">
        <v>164</v>
      </c>
      <c r="E111" s="142">
        <v>277</v>
      </c>
      <c r="F111" s="143">
        <v>2.4500000000000002</v>
      </c>
      <c r="G111" s="144">
        <v>0.89</v>
      </c>
      <c r="H111" s="12"/>
    </row>
    <row r="112" spans="2:8" x14ac:dyDescent="0.25">
      <c r="B112" s="142">
        <v>14</v>
      </c>
      <c r="C112" s="142">
        <v>50</v>
      </c>
      <c r="D112" s="142" t="s">
        <v>162</v>
      </c>
      <c r="E112" s="142">
        <v>277</v>
      </c>
      <c r="F112" s="143">
        <v>1.87</v>
      </c>
      <c r="G112" s="144">
        <v>0.72</v>
      </c>
      <c r="H112" s="12"/>
    </row>
    <row r="113" spans="2:8" x14ac:dyDescent="0.25">
      <c r="B113" s="142">
        <v>28</v>
      </c>
      <c r="C113" s="142">
        <v>50</v>
      </c>
      <c r="D113" s="142" t="s">
        <v>163</v>
      </c>
      <c r="E113" s="142">
        <v>277</v>
      </c>
      <c r="F113" s="143">
        <v>2.13</v>
      </c>
      <c r="G113" s="144">
        <v>0.84</v>
      </c>
      <c r="H113" s="12"/>
    </row>
    <row r="114" spans="2:8" x14ac:dyDescent="0.25">
      <c r="B114" s="172">
        <v>2</v>
      </c>
      <c r="C114" s="172">
        <v>50</v>
      </c>
      <c r="D114" s="172" t="s">
        <v>158</v>
      </c>
      <c r="E114" s="172">
        <v>277</v>
      </c>
      <c r="F114" s="173">
        <v>1.6</v>
      </c>
      <c r="G114" s="174">
        <v>1.01</v>
      </c>
      <c r="H114" s="12"/>
    </row>
    <row r="115" spans="2:8" x14ac:dyDescent="0.25">
      <c r="B115" s="142">
        <v>191</v>
      </c>
      <c r="C115" s="142">
        <v>50</v>
      </c>
      <c r="D115" s="142" t="s">
        <v>165</v>
      </c>
      <c r="E115" s="142">
        <v>277</v>
      </c>
      <c r="F115" s="143">
        <v>2.1800000000000002</v>
      </c>
      <c r="G115" s="144">
        <v>0.88</v>
      </c>
      <c r="H115" s="12"/>
    </row>
    <row r="116" spans="2:8" x14ac:dyDescent="0.25">
      <c r="B116" s="142">
        <v>3</v>
      </c>
      <c r="C116" s="142">
        <v>50</v>
      </c>
      <c r="D116" s="142" t="s">
        <v>168</v>
      </c>
      <c r="E116" s="142">
        <v>277</v>
      </c>
      <c r="F116" s="143">
        <v>2.4</v>
      </c>
      <c r="G116" s="144">
        <v>0.93</v>
      </c>
      <c r="H116" s="12"/>
    </row>
    <row r="117" spans="2:8" x14ac:dyDescent="0.25">
      <c r="B117" s="142">
        <v>3</v>
      </c>
      <c r="C117" s="142">
        <v>50</v>
      </c>
      <c r="D117" s="142" t="s">
        <v>160</v>
      </c>
      <c r="E117" s="142">
        <v>277</v>
      </c>
      <c r="F117" s="143">
        <v>1.89</v>
      </c>
      <c r="G117" s="144">
        <v>0.91</v>
      </c>
      <c r="H117" s="12"/>
    </row>
    <row r="118" spans="2:8" x14ac:dyDescent="0.25">
      <c r="B118" s="2">
        <v>20</v>
      </c>
      <c r="C118" s="2">
        <v>75</v>
      </c>
      <c r="D118" s="2" t="s">
        <v>164</v>
      </c>
      <c r="E118" s="2">
        <v>277</v>
      </c>
      <c r="F118" s="129">
        <v>2.57</v>
      </c>
      <c r="G118" s="130">
        <v>0.92</v>
      </c>
      <c r="H118" s="12"/>
    </row>
    <row r="119" spans="2:8" x14ac:dyDescent="0.25">
      <c r="B119" s="2">
        <v>8</v>
      </c>
      <c r="C119" s="2">
        <v>75</v>
      </c>
      <c r="D119" s="2" t="s">
        <v>162</v>
      </c>
      <c r="E119" s="2">
        <v>277</v>
      </c>
      <c r="F119" s="131">
        <v>2.06</v>
      </c>
      <c r="G119" s="132">
        <v>0.8</v>
      </c>
      <c r="H119" s="12"/>
    </row>
    <row r="120" spans="2:8" x14ac:dyDescent="0.25">
      <c r="B120" s="2">
        <v>22</v>
      </c>
      <c r="C120" s="2">
        <v>75</v>
      </c>
      <c r="D120" s="2" t="s">
        <v>163</v>
      </c>
      <c r="E120" s="2">
        <v>277</v>
      </c>
      <c r="F120" s="129">
        <v>2.1800000000000002</v>
      </c>
      <c r="G120" s="130">
        <v>0.87</v>
      </c>
      <c r="H120" s="12"/>
    </row>
    <row r="121" spans="2:8" x14ac:dyDescent="0.25">
      <c r="B121" s="158">
        <v>36</v>
      </c>
      <c r="C121" s="158">
        <v>75</v>
      </c>
      <c r="D121" s="158" t="s">
        <v>165</v>
      </c>
      <c r="E121" s="158">
        <v>277</v>
      </c>
      <c r="F121" s="160">
        <v>1.89</v>
      </c>
      <c r="G121" s="157">
        <v>0.79</v>
      </c>
      <c r="H121" s="12"/>
    </row>
    <row r="122" spans="2:8" x14ac:dyDescent="0.25">
      <c r="B122" s="2">
        <v>9</v>
      </c>
      <c r="C122" s="2">
        <v>75</v>
      </c>
      <c r="D122" s="2" t="s">
        <v>160</v>
      </c>
      <c r="E122" s="2">
        <v>277</v>
      </c>
      <c r="F122" s="129">
        <v>2.0299999999999998</v>
      </c>
      <c r="G122" s="130">
        <v>0.85</v>
      </c>
      <c r="H122" s="12"/>
    </row>
    <row r="123" spans="2:8" x14ac:dyDescent="0.25">
      <c r="B123" s="118">
        <v>6</v>
      </c>
      <c r="C123" s="118">
        <v>100</v>
      </c>
      <c r="D123" s="118" t="s">
        <v>164</v>
      </c>
      <c r="E123" s="118">
        <v>277</v>
      </c>
      <c r="F123" s="136">
        <v>2.39</v>
      </c>
      <c r="G123" s="137">
        <v>0.65</v>
      </c>
      <c r="H123" s="12"/>
    </row>
    <row r="124" spans="2:8" x14ac:dyDescent="0.25">
      <c r="B124" s="118">
        <v>9</v>
      </c>
      <c r="C124" s="118">
        <v>100</v>
      </c>
      <c r="D124" s="118" t="s">
        <v>162</v>
      </c>
      <c r="E124" s="118">
        <v>277</v>
      </c>
      <c r="F124" s="146">
        <v>1.87</v>
      </c>
      <c r="G124" s="147">
        <v>0.6</v>
      </c>
      <c r="H124" s="12"/>
    </row>
    <row r="125" spans="2:8" x14ac:dyDescent="0.25">
      <c r="B125" s="122">
        <v>39</v>
      </c>
      <c r="C125" s="122">
        <v>100</v>
      </c>
      <c r="D125" s="122" t="s">
        <v>165</v>
      </c>
      <c r="E125" s="122">
        <v>277</v>
      </c>
      <c r="F125" s="156">
        <v>1.63</v>
      </c>
      <c r="G125" s="166">
        <v>0.59</v>
      </c>
      <c r="H125" s="12"/>
    </row>
    <row r="126" spans="2:8" x14ac:dyDescent="0.25">
      <c r="B126" s="167">
        <v>3</v>
      </c>
      <c r="C126" s="167">
        <v>167</v>
      </c>
      <c r="D126" s="167" t="s">
        <v>165</v>
      </c>
      <c r="E126" s="167">
        <v>277</v>
      </c>
      <c r="F126" s="168">
        <v>2.16</v>
      </c>
      <c r="G126" s="169">
        <v>0.56999999999999995</v>
      </c>
      <c r="H126" s="1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Logos</vt:lpstr>
      <vt:lpstr>Cover Sheet</vt:lpstr>
      <vt:lpstr>Request Form (Customer)</vt:lpstr>
      <vt:lpstr>Site Data (Utility)</vt:lpstr>
      <vt:lpstr>Fault Current Infinite Bus</vt:lpstr>
      <vt:lpstr>Overhead Transformer Fusing</vt:lpstr>
      <vt:lpstr>Underground Transformer Fusing</vt:lpstr>
      <vt:lpstr>Updates</vt:lpstr>
      <vt:lpstr>Trans %Z</vt:lpstr>
      <vt:lpstr>Fusing Tables</vt:lpstr>
      <vt:lpstr>'Cover Sheet'!Print_Area</vt:lpstr>
      <vt:lpstr>'Fusing Tables'!Print_Area</vt:lpstr>
      <vt:lpstr>'Request Form (Customer)'!Print_Area</vt:lpstr>
      <vt:lpstr>'Site Data (Utility)'!Print_Area</vt:lpstr>
      <vt:lpstr>'Underground Transformer Fusing'!Print_Area</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Craig</dc:creator>
  <cp:lastModifiedBy>Seiler, William</cp:lastModifiedBy>
  <cp:lastPrinted>2016-01-08T22:23:45Z</cp:lastPrinted>
  <dcterms:created xsi:type="dcterms:W3CDTF">2012-12-04T22:22:55Z</dcterms:created>
  <dcterms:modified xsi:type="dcterms:W3CDTF">2020-11-19T00:38:00Z</dcterms:modified>
</cp:coreProperties>
</file>